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Работа\Бухгалтерские услуги\Сайт\Прайсы бухуслуг\"/>
    </mc:Choice>
  </mc:AlternateContent>
  <xr:revisionPtr revIDLastSave="0" documentId="13_ncr:1_{AFBDA171-5281-40BB-9AA6-597B4B47BADB}" xr6:coauthVersionLast="47" xr6:coauthVersionMax="47" xr10:uidLastSave="{00000000-0000-0000-0000-000000000000}"/>
  <bookViews>
    <workbookView xWindow="1404" yWindow="312" windowWidth="21636" windowHeight="12240" tabRatio="965" firstSheet="3" activeTab="9" xr2:uid="{D2FFEEF9-FDF5-4176-ACBD-8D933DA6F943}"/>
  </bookViews>
  <sheets>
    <sheet name="Оглавление" sheetId="7" r:id="rId1"/>
    <sheet name="Консультации" sheetId="1" r:id="rId2"/>
    <sheet name="Бухгалтерское сопровождение" sheetId="2" r:id="rId3"/>
    <sheet name="Надбавки к базовой цене" sheetId="5" r:id="rId4"/>
    <sheet name="Нулевая отчетность" sheetId="3" r:id="rId5"/>
    <sheet name="Экспресс-Анализ" sheetId="4" r:id="rId6"/>
    <sheet name="Разовое бух.обслуживание" sheetId="8" r:id="rId7"/>
    <sheet name="Восстановление учета" sheetId="6" r:id="rId8"/>
    <sheet name="Постановка БУ и НУ" sheetId="10" r:id="rId9"/>
    <sheet name="Кадровый учет" sheetId="11" r:id="rId10"/>
    <sheet name="Управленческий учет" sheetId="12" r:id="rId11"/>
    <sheet name="Юридические услуги" sheetId="9" r:id="rId12"/>
    <sheet name="1С Автоматизация" sheetId="13" r:id="rId13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52" i="5" l="1"/>
  <c r="G202" i="5"/>
  <c r="G203" i="5"/>
  <c r="G204" i="5"/>
  <c r="G205" i="5"/>
  <c r="G206" i="5"/>
  <c r="G207" i="5"/>
  <c r="G208" i="5"/>
  <c r="G209" i="5"/>
  <c r="G210" i="5"/>
  <c r="G211" i="5"/>
  <c r="G212" i="5"/>
  <c r="G201" i="5"/>
  <c r="F202" i="5"/>
  <c r="F203" i="5"/>
  <c r="F204" i="5"/>
  <c r="F205" i="5"/>
  <c r="F206" i="5"/>
  <c r="F207" i="5"/>
  <c r="F208" i="5"/>
  <c r="F209" i="5"/>
  <c r="F210" i="5"/>
  <c r="F211" i="5"/>
  <c r="F212" i="5"/>
  <c r="F201" i="5"/>
  <c r="E202" i="5"/>
  <c r="E203" i="5"/>
  <c r="E204" i="5"/>
  <c r="E205" i="5"/>
  <c r="E206" i="5"/>
  <c r="E207" i="5"/>
  <c r="E208" i="5"/>
  <c r="E209" i="5"/>
  <c r="E210" i="5"/>
  <c r="E211" i="5"/>
  <c r="E212" i="5"/>
  <c r="E201" i="5"/>
  <c r="D202" i="5"/>
  <c r="D203" i="5"/>
  <c r="D204" i="5"/>
  <c r="D205" i="5"/>
  <c r="D206" i="5"/>
  <c r="D207" i="5"/>
  <c r="D208" i="5"/>
  <c r="D209" i="5"/>
  <c r="D210" i="5"/>
  <c r="D211" i="5"/>
  <c r="D212" i="5"/>
  <c r="D201" i="5"/>
  <c r="C202" i="5"/>
  <c r="C203" i="5"/>
  <c r="C204" i="5"/>
  <c r="C205" i="5"/>
  <c r="C206" i="5"/>
  <c r="C207" i="5"/>
  <c r="C208" i="5"/>
  <c r="C209" i="5"/>
  <c r="C210" i="5"/>
  <c r="C211" i="5"/>
  <c r="C212" i="5"/>
  <c r="C201" i="5"/>
  <c r="G178" i="5"/>
  <c r="G179" i="5"/>
  <c r="G180" i="5"/>
  <c r="G181" i="5"/>
  <c r="G182" i="5"/>
  <c r="G183" i="5"/>
  <c r="G184" i="5"/>
  <c r="G185" i="5"/>
  <c r="G186" i="5"/>
  <c r="G177" i="5"/>
  <c r="F178" i="5"/>
  <c r="F179" i="5"/>
  <c r="F180" i="5"/>
  <c r="F181" i="5"/>
  <c r="F182" i="5"/>
  <c r="F183" i="5"/>
  <c r="F184" i="5"/>
  <c r="F185" i="5"/>
  <c r="F186" i="5"/>
  <c r="F177" i="5"/>
  <c r="E178" i="5"/>
  <c r="E179" i="5"/>
  <c r="E180" i="5"/>
  <c r="E181" i="5"/>
  <c r="E182" i="5"/>
  <c r="E183" i="5"/>
  <c r="E184" i="5"/>
  <c r="E185" i="5"/>
  <c r="E186" i="5"/>
  <c r="E177" i="5"/>
  <c r="D178" i="5"/>
  <c r="D179" i="5"/>
  <c r="D180" i="5"/>
  <c r="D181" i="5"/>
  <c r="D182" i="5"/>
  <c r="D183" i="5"/>
  <c r="D184" i="5"/>
  <c r="D185" i="5"/>
  <c r="D186" i="5"/>
  <c r="D177" i="5"/>
  <c r="C178" i="5"/>
  <c r="C179" i="5"/>
  <c r="C180" i="5"/>
  <c r="C181" i="5"/>
  <c r="C182" i="5"/>
  <c r="C183" i="5"/>
  <c r="C184" i="5"/>
  <c r="C185" i="5"/>
  <c r="C186" i="5"/>
  <c r="C177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27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03" i="5"/>
  <c r="C79" i="5"/>
  <c r="D79" i="5"/>
  <c r="E79" i="5"/>
  <c r="F79" i="5"/>
  <c r="G79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5" i="5"/>
  <c r="F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5" i="5"/>
  <c r="D5" i="5"/>
  <c r="C5" i="5"/>
  <c r="C29" i="5"/>
  <c r="D29" i="5"/>
  <c r="E30" i="5"/>
  <c r="E31" i="5"/>
  <c r="E32" i="5"/>
  <c r="E33" i="5"/>
  <c r="E34" i="5"/>
  <c r="E35" i="5"/>
  <c r="E36" i="5"/>
  <c r="E37" i="5"/>
  <c r="E38" i="5"/>
  <c r="E39" i="5"/>
  <c r="E40" i="5"/>
  <c r="E41" i="5"/>
  <c r="E29" i="5"/>
  <c r="F29" i="5"/>
  <c r="G30" i="5"/>
  <c r="G31" i="5"/>
  <c r="G32" i="5"/>
  <c r="G33" i="5"/>
  <c r="G34" i="5"/>
  <c r="G35" i="5"/>
  <c r="G36" i="5"/>
  <c r="G37" i="5"/>
  <c r="G38" i="5"/>
  <c r="G39" i="5"/>
  <c r="G40" i="5"/>
  <c r="G41" i="5"/>
  <c r="G29" i="5"/>
  <c r="G55" i="5"/>
  <c r="G56" i="5"/>
  <c r="G57" i="5"/>
  <c r="G58" i="5"/>
  <c r="G59" i="5"/>
  <c r="G60" i="5"/>
  <c r="G61" i="5"/>
  <c r="G62" i="5"/>
  <c r="G63" i="5"/>
  <c r="G64" i="5"/>
  <c r="G65" i="5"/>
  <c r="G66" i="5"/>
  <c r="G54" i="5"/>
  <c r="F54" i="5"/>
  <c r="E54" i="5"/>
  <c r="D54" i="5"/>
  <c r="C54" i="5"/>
  <c r="G80" i="5"/>
  <c r="G81" i="5"/>
  <c r="G82" i="5"/>
  <c r="G83" i="5"/>
  <c r="G84" i="5"/>
  <c r="G85" i="5"/>
  <c r="G86" i="5"/>
  <c r="G87" i="5"/>
  <c r="G88" i="5"/>
  <c r="F80" i="5"/>
  <c r="F81" i="5"/>
  <c r="F82" i="5"/>
  <c r="F83" i="5"/>
  <c r="F84" i="5"/>
  <c r="F85" i="5"/>
  <c r="F86" i="5"/>
  <c r="F87" i="5"/>
  <c r="F88" i="5"/>
  <c r="E80" i="5"/>
  <c r="E81" i="5"/>
  <c r="E82" i="5"/>
  <c r="E83" i="5"/>
  <c r="E84" i="5"/>
  <c r="E85" i="5"/>
  <c r="E86" i="5"/>
  <c r="E87" i="5"/>
  <c r="E88" i="5"/>
  <c r="D80" i="5"/>
  <c r="D81" i="5"/>
  <c r="D82" i="5"/>
  <c r="D83" i="5"/>
  <c r="D84" i="5"/>
  <c r="D85" i="5"/>
  <c r="D86" i="5"/>
  <c r="D87" i="5"/>
  <c r="D88" i="5"/>
  <c r="E55" i="5"/>
  <c r="E56" i="5"/>
  <c r="E57" i="5"/>
  <c r="E58" i="5"/>
  <c r="E59" i="5"/>
  <c r="E60" i="5"/>
  <c r="E61" i="5"/>
  <c r="E62" i="5"/>
  <c r="E63" i="5"/>
  <c r="E64" i="5"/>
  <c r="E65" i="5"/>
  <c r="E66" i="5"/>
  <c r="D55" i="5"/>
  <c r="D56" i="5"/>
  <c r="D57" i="5"/>
  <c r="D58" i="5"/>
  <c r="D59" i="5"/>
  <c r="D60" i="5"/>
  <c r="D61" i="5"/>
  <c r="D62" i="5"/>
  <c r="D63" i="5"/>
  <c r="D64" i="5"/>
  <c r="D65" i="5"/>
  <c r="D66" i="5"/>
  <c r="C80" i="5"/>
  <c r="C81" i="5"/>
  <c r="C82" i="5"/>
  <c r="C83" i="5"/>
  <c r="C84" i="5"/>
  <c r="C85" i="5"/>
  <c r="C86" i="5"/>
  <c r="C87" i="5"/>
  <c r="C88" i="5"/>
  <c r="F55" i="5"/>
  <c r="F56" i="5"/>
  <c r="F57" i="5"/>
  <c r="F58" i="5"/>
  <c r="F59" i="5"/>
  <c r="F60" i="5"/>
  <c r="F61" i="5"/>
  <c r="F62" i="5"/>
  <c r="F63" i="5"/>
  <c r="F64" i="5"/>
  <c r="F65" i="5"/>
  <c r="F66" i="5"/>
  <c r="C55" i="5"/>
  <c r="C56" i="5"/>
  <c r="C57" i="5"/>
  <c r="C58" i="5"/>
  <c r="C59" i="5"/>
  <c r="C60" i="5"/>
  <c r="C61" i="5"/>
  <c r="C62" i="5"/>
  <c r="C63" i="5"/>
  <c r="C64" i="5"/>
  <c r="C65" i="5"/>
  <c r="C66" i="5"/>
  <c r="F30" i="5"/>
  <c r="F31" i="5"/>
  <c r="F32" i="5"/>
  <c r="F33" i="5"/>
  <c r="F34" i="5"/>
  <c r="F35" i="5"/>
  <c r="F36" i="5"/>
  <c r="F37" i="5"/>
  <c r="F38" i="5"/>
  <c r="F39" i="5"/>
  <c r="F40" i="5"/>
  <c r="F41" i="5"/>
  <c r="D30" i="5"/>
  <c r="D31" i="5"/>
  <c r="D32" i="5"/>
  <c r="D33" i="5"/>
  <c r="D34" i="5"/>
  <c r="D35" i="5"/>
  <c r="D36" i="5"/>
  <c r="D37" i="5"/>
  <c r="D38" i="5"/>
  <c r="D39" i="5"/>
  <c r="D40" i="5"/>
  <c r="D41" i="5"/>
  <c r="C30" i="5"/>
  <c r="C31" i="5"/>
  <c r="C32" i="5"/>
  <c r="C33" i="5"/>
  <c r="C34" i="5"/>
  <c r="C35" i="5"/>
  <c r="C36" i="5"/>
  <c r="C37" i="5"/>
  <c r="C38" i="5"/>
  <c r="C39" i="5"/>
  <c r="C40" i="5"/>
  <c r="C41" i="5"/>
  <c r="F21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</calcChain>
</file>

<file path=xl/sharedStrings.xml><?xml version="1.0" encoding="utf-8"?>
<sst xmlns="http://schemas.openxmlformats.org/spreadsheetml/2006/main" count="675" uniqueCount="285">
  <si>
    <t>чел. ч</t>
  </si>
  <si>
    <t>Консультации по вопросам бухгалтерского учета письменные (1 вопрос)</t>
  </si>
  <si>
    <t>Консультации по вопросам бухгалтерского учета устные (1 вопрос)</t>
  </si>
  <si>
    <t>Консультации по вопросам кадрового учета письменные (1 вопрос)</t>
  </si>
  <si>
    <t>Консультации по вопросам кадрового учета устные (1 вопрос)</t>
  </si>
  <si>
    <t>Консультации по вопросам налогового учета письменные (1 вопрос)</t>
  </si>
  <si>
    <t>Консультации по вопросам налогового учета устные (1 вопрос)</t>
  </si>
  <si>
    <t>Консультации по вопросам управленческого учета письменные (1 вопрос)</t>
  </si>
  <si>
    <t>Консультации по вопросам управленческого учета устные (1 вопрос)</t>
  </si>
  <si>
    <t xml:space="preserve">Консультирование по оптимизации налогообложения </t>
  </si>
  <si>
    <t xml:space="preserve">Письменные рекомендации по оптимизации налогообложения </t>
  </si>
  <si>
    <t xml:space="preserve">Услуга </t>
  </si>
  <si>
    <t>Стоимость</t>
  </si>
  <si>
    <t>Стоимость при заключении договора на бухгалтерское обслуживание более года</t>
  </si>
  <si>
    <t>Единица измерения</t>
  </si>
  <si>
    <t>Выезд специалиста на территорию Заказчика</t>
  </si>
  <si>
    <t>Консультации по 1С Предприятие письменные (1 вопрос)</t>
  </si>
  <si>
    <t>Консультации по 1С Предприятие устные (1 вопрос)</t>
  </si>
  <si>
    <t>Бесплатно</t>
  </si>
  <si>
    <t>Стоимость первой консультации</t>
  </si>
  <si>
    <t>Консультации по синхронизации 1С Предприятие и веб-сайта с онлайн кассой устные</t>
  </si>
  <si>
    <t>Консультации по синхронизации 1С Предприятие и веб-сайта устные</t>
  </si>
  <si>
    <t>Консультации по синхронизации веб-сайта с онлайн кассой устные</t>
  </si>
  <si>
    <t>Абонементное консультационное обслуживание комплексное (мес)</t>
  </si>
  <si>
    <t>Стоимость до 5 консультаций</t>
  </si>
  <si>
    <t>Стоимость от 6 до 10 консультаций</t>
  </si>
  <si>
    <t>Стоимость от 11 до 20 консультаций</t>
  </si>
  <si>
    <t>Стоимость свыше 20 консультаций</t>
  </si>
  <si>
    <t>Абонементное консультационное обслуживание по 1С Предприятие (мес)</t>
  </si>
  <si>
    <t>Разовые консультации*</t>
  </si>
  <si>
    <t>Абонементное обслуживание**</t>
  </si>
  <si>
    <t>Абонементное консультационное обслуживание по вопросам бухгалтерского учета (мес)</t>
  </si>
  <si>
    <t>Абонементное консультационное обслуживание по вопросам налогового учета (мес)</t>
  </si>
  <si>
    <t>Абонементное консультационное обслуживание по вопросам кадрового учета (мес)</t>
  </si>
  <si>
    <t>Абонементное консультационное обслуживание по вопросам управленческого учета (мес)</t>
  </si>
  <si>
    <t>Абонементное консультационное обслуживание по юридическим вопросам (мес)</t>
  </si>
  <si>
    <t>Услуга (Единица измерения)</t>
  </si>
  <si>
    <t>Консультации по юридическим вопросам письменные (1 вопрос)</t>
  </si>
  <si>
    <t>Консультации по юридическим вопросам устные (1 вопрос)</t>
  </si>
  <si>
    <t>*) Разовые консультации осуществляются после предварительной оплаты 1 (одного) часа работы специалиста-консультанта.</t>
  </si>
  <si>
    <t>Работа свыше 1 (одного) часа оплачивается по факту выполнения работы, расчет поминутный.</t>
  </si>
  <si>
    <t>Устная консультация по 1 (одному) вопросу новым клиентам осуществляется бесплатно.</t>
  </si>
  <si>
    <t>**) На абонементное обслуживание заключается договор с указанием сроков оплаты и перечнем видов вопросов (бухгалтерский, налоговый, кадровый, управленческий учет, юридические вопросы). В случае, если по договору два и более видов вопросов абонементное обслуживание считается комплексным.</t>
  </si>
  <si>
    <t>ОСНО</t>
  </si>
  <si>
    <t>УСН 15%</t>
  </si>
  <si>
    <t>УСН 6%</t>
  </si>
  <si>
    <t>ЕНВД</t>
  </si>
  <si>
    <t>Система налогообложения 
(без начисления ЗП и ведения кадрового учета)</t>
  </si>
  <si>
    <t>Индивидуальные условия с предварительным анализом бухгалтерской и налоговой отчетности</t>
  </si>
  <si>
    <r>
      <t xml:space="preserve">от </t>
    </r>
    <r>
      <rPr>
        <b/>
        <sz val="10"/>
        <color theme="1"/>
        <rFont val="Times New Roman"/>
        <family val="1"/>
        <charset val="204"/>
      </rPr>
      <t>1</t>
    </r>
    <r>
      <rPr>
        <sz val="10"/>
        <color theme="1"/>
        <rFont val="Times New Roman"/>
        <family val="1"/>
        <charset val="204"/>
      </rPr>
      <t xml:space="preserve"> до </t>
    </r>
    <r>
      <rPr>
        <b/>
        <sz val="10"/>
        <color theme="1"/>
        <rFont val="Times New Roman"/>
        <family val="1"/>
        <charset val="204"/>
      </rPr>
      <t>70</t>
    </r>
    <r>
      <rPr>
        <sz val="10"/>
        <color theme="1"/>
        <rFont val="Times New Roman"/>
        <family val="1"/>
        <charset val="204"/>
      </rPr>
      <t xml:space="preserve"> документов</t>
    </r>
  </si>
  <si>
    <r>
      <t xml:space="preserve">до </t>
    </r>
    <r>
      <rPr>
        <b/>
        <sz val="10"/>
        <color theme="1"/>
        <rFont val="Times New Roman"/>
        <family val="1"/>
        <charset val="204"/>
      </rPr>
      <t>150</t>
    </r>
    <r>
      <rPr>
        <sz val="10"/>
        <color theme="1"/>
        <rFont val="Times New Roman"/>
        <family val="1"/>
        <charset val="204"/>
      </rPr>
      <t xml:space="preserve"> документов</t>
    </r>
  </si>
  <si>
    <r>
      <t xml:space="preserve">до </t>
    </r>
    <r>
      <rPr>
        <b/>
        <sz val="10"/>
        <color theme="1"/>
        <rFont val="Times New Roman"/>
        <family val="1"/>
        <charset val="204"/>
      </rPr>
      <t>200</t>
    </r>
    <r>
      <rPr>
        <sz val="10"/>
        <color theme="1"/>
        <rFont val="Times New Roman"/>
        <family val="1"/>
        <charset val="204"/>
      </rPr>
      <t xml:space="preserve"> документов</t>
    </r>
  </si>
  <si>
    <r>
      <t xml:space="preserve">до </t>
    </r>
    <r>
      <rPr>
        <b/>
        <sz val="10"/>
        <color theme="1"/>
        <rFont val="Times New Roman"/>
        <family val="1"/>
        <charset val="204"/>
      </rPr>
      <t>350</t>
    </r>
    <r>
      <rPr>
        <sz val="10"/>
        <color theme="1"/>
        <rFont val="Times New Roman"/>
        <family val="1"/>
        <charset val="204"/>
      </rPr>
      <t xml:space="preserve"> документов</t>
    </r>
  </si>
  <si>
    <r>
      <t xml:space="preserve">до </t>
    </r>
    <r>
      <rPr>
        <b/>
        <sz val="10"/>
        <color theme="1"/>
        <rFont val="Times New Roman"/>
        <family val="1"/>
        <charset val="204"/>
      </rPr>
      <t>500</t>
    </r>
    <r>
      <rPr>
        <sz val="10"/>
        <color theme="1"/>
        <rFont val="Times New Roman"/>
        <family val="1"/>
        <charset val="204"/>
      </rPr>
      <t xml:space="preserve"> документов</t>
    </r>
  </si>
  <si>
    <r>
      <t xml:space="preserve">свыше </t>
    </r>
    <r>
      <rPr>
        <b/>
        <sz val="10"/>
        <color theme="1"/>
        <rFont val="Times New Roman"/>
        <family val="1"/>
        <charset val="204"/>
      </rPr>
      <t>500</t>
    </r>
    <r>
      <rPr>
        <sz val="10"/>
        <color theme="1"/>
        <rFont val="Times New Roman"/>
        <family val="1"/>
        <charset val="204"/>
      </rPr>
      <t xml:space="preserve"> документов</t>
    </r>
  </si>
  <si>
    <t>Кадровый учет, расчет заработной платы и отчислений с ФОТ, подготовка и сдача отчетности во внебюджетные фонды и ИФНС на 1 работника</t>
  </si>
  <si>
    <t xml:space="preserve">
Прайс-лист 
на бухгалтерское сопровождение ООО 
</t>
  </si>
  <si>
    <t>Различные ставки НДС при реализации</t>
  </si>
  <si>
    <t>Расхождение между налоговым и бухгалтерским учетом (наличие кредитов, лизинга)</t>
  </si>
  <si>
    <t xml:space="preserve">
Прайс-лист 
на бухгалтерское сопровождение ИП 
</t>
  </si>
  <si>
    <t>*) Необходимо учитывать возможное увеличение стоимости бухгалтерского сопровождения, в соответствии с «надбавками к базовой стоимости»</t>
  </si>
  <si>
    <t>Базовая стоимость*</t>
  </si>
  <si>
    <t>**) К первичным документам относятся приходные или расходные документы: накладная, акт, счет, счет-фактура, приходный кассовый ордер, расходный кассовый ордер, авансовый отчет, платежное поручение, банковский ордер, кассовый чек, эквайринговая операция, отчет комиссионера, отчет комитенту, бухгалтерская справка - иные документы на основании которых формируются бухгалтерские проводки.</t>
  </si>
  <si>
    <t>Патент (самозанятые)</t>
  </si>
  <si>
    <t>Наличие различных систем налогообложения</t>
  </si>
  <si>
    <t>Наличие различных видов деятельности</t>
  </si>
  <si>
    <t>Осуществление ВЭД, валютные платежи</t>
  </si>
  <si>
    <t>Операции с ценными бумагами</t>
  </si>
  <si>
    <t>Розничная торговля с применением ККМ</t>
  </si>
  <si>
    <t xml:space="preserve">Торговля подакцизными товарами </t>
  </si>
  <si>
    <t>Сделки с недвижимостью</t>
  </si>
  <si>
    <t>Общепит</t>
  </si>
  <si>
    <t>Оптовая торговля</t>
  </si>
  <si>
    <t>Производство</t>
  </si>
  <si>
    <t>Строительство</t>
  </si>
  <si>
    <t>Комиссионная торговля</t>
  </si>
  <si>
    <t>Применение ПБУ 18/02</t>
  </si>
  <si>
    <t>Бухгалтерское сопровождение существующих кредитных портфелей (за 1 кредитный договор)</t>
  </si>
  <si>
    <t>Наличие филиалов / обособленных подразделений (за каждое подразделение)</t>
  </si>
  <si>
    <t>Ведение операций в системе «Клиент-банк» по расчетному счету клиента</t>
  </si>
  <si>
    <r>
      <t xml:space="preserve">до </t>
    </r>
    <r>
      <rPr>
        <b/>
        <sz val="10"/>
        <color theme="1"/>
        <rFont val="Times New Roman"/>
        <family val="1"/>
        <charset val="204"/>
      </rPr>
      <t xml:space="preserve">20 </t>
    </r>
    <r>
      <rPr>
        <sz val="10"/>
        <color theme="1"/>
        <rFont val="Times New Roman"/>
        <family val="1"/>
        <charset val="204"/>
      </rPr>
      <t>исходящих документов в месяц</t>
    </r>
  </si>
  <si>
    <r>
      <t xml:space="preserve">до </t>
    </r>
    <r>
      <rPr>
        <b/>
        <sz val="10"/>
        <color theme="1"/>
        <rFont val="Times New Roman"/>
        <family val="1"/>
        <charset val="204"/>
      </rPr>
      <t>40</t>
    </r>
    <r>
      <rPr>
        <sz val="10"/>
        <color theme="1"/>
        <rFont val="Times New Roman"/>
        <family val="1"/>
        <charset val="204"/>
      </rPr>
      <t xml:space="preserve"> исходящих документов в месяц</t>
    </r>
  </si>
  <si>
    <r>
      <t xml:space="preserve">до </t>
    </r>
    <r>
      <rPr>
        <b/>
        <sz val="10"/>
        <color theme="1"/>
        <rFont val="Times New Roman"/>
        <family val="1"/>
        <charset val="204"/>
      </rPr>
      <t>60</t>
    </r>
    <r>
      <rPr>
        <sz val="10"/>
        <color theme="1"/>
        <rFont val="Times New Roman"/>
        <family val="1"/>
        <charset val="204"/>
      </rPr>
      <t xml:space="preserve"> исходящих документов в месяц</t>
    </r>
  </si>
  <si>
    <r>
      <t xml:space="preserve">больше </t>
    </r>
    <r>
      <rPr>
        <b/>
        <sz val="10"/>
        <color theme="1"/>
        <rFont val="Times New Roman"/>
        <family val="1"/>
        <charset val="204"/>
      </rPr>
      <t>60</t>
    </r>
    <r>
      <rPr>
        <sz val="10"/>
        <color theme="1"/>
        <rFont val="Times New Roman"/>
        <family val="1"/>
        <charset val="204"/>
      </rPr>
      <t xml:space="preserve"> исходящих документов в месяц</t>
    </r>
  </si>
  <si>
    <t>Индивидуальные условия</t>
  </si>
  <si>
    <t xml:space="preserve">Стоимость </t>
  </si>
  <si>
    <t xml:space="preserve">Система налогообложения </t>
  </si>
  <si>
    <t>* При разовой подготовке отчетности Заказчик сдает отчетность в контролирующие органы самостоятельно.</t>
  </si>
  <si>
    <t xml:space="preserve">
Прайс-лист 
на подготовку и сдачу нулевой отчетности
для ИП и ООО
</t>
  </si>
  <si>
    <t>Подключение к электронной системе сдачи отчетности в 1С с расширенными возможностями (лицензия на год) плюс цифровая подпись на цифровом носителе (флеш-карта) при условии заключения договора на обслуживание не менее 12 месяцев*</t>
  </si>
  <si>
    <t xml:space="preserve">
Прайс-лист 
на экспресс-анализ ведения
 бухгалтерского и налогового, 
кадрового и управленческого учета
</t>
  </si>
  <si>
    <t>Услуга</t>
  </si>
  <si>
    <t>Экспресс-анализ (аудит) ведения бухгалтерского и налогового учета</t>
  </si>
  <si>
    <t xml:space="preserve">Экспресс-анализ (аудит) ведения кадрового учета </t>
  </si>
  <si>
    <t xml:space="preserve">Экспресс-анализ (аудит) управленческого учета </t>
  </si>
  <si>
    <t>Объем работы</t>
  </si>
  <si>
    <t>1 квартал</t>
  </si>
  <si>
    <t>1 человек/квартал</t>
  </si>
  <si>
    <t>Стоимость руб./час</t>
  </si>
  <si>
    <t>Подготовка нулевой отчетности в ИФНС и внебюджетные фонды (стоимость за 1 отчет) договор менее 12 месяцев</t>
  </si>
  <si>
    <t>Подготовка нулевой отчетности в ИФНС и внебюджетные фонды (стоимость за 1 отчет) договор более 12 месяцев</t>
  </si>
  <si>
    <t xml:space="preserve">Количество первичных документов в месяц** </t>
  </si>
  <si>
    <t>Надбавка</t>
  </si>
  <si>
    <t>от 1 до 70 документов</t>
  </si>
  <si>
    <t>до 150 документов</t>
  </si>
  <si>
    <t>до 200 документов</t>
  </si>
  <si>
    <t>до 350 документов</t>
  </si>
  <si>
    <t>до 500 документов</t>
  </si>
  <si>
    <t>Процент надбавки</t>
  </si>
  <si>
    <t>Надбавки к базовой стоимости в зависимости от системы налогообложения</t>
  </si>
  <si>
    <t>УСН 15 %</t>
  </si>
  <si>
    <t>УСН 6 %</t>
  </si>
  <si>
    <t xml:space="preserve">
Прайс-лист 
на бухгалтерское сопровождение ООО
</t>
  </si>
  <si>
    <t xml:space="preserve">
Прайс-лист 
на бухгалтерское сопровождение ИП
</t>
  </si>
  <si>
    <t>УСН (6% / 15%), ЕНВД, Патент (самозанятые)</t>
  </si>
  <si>
    <t>Срок выполнения "от" (часов)*</t>
  </si>
  <si>
    <t xml:space="preserve">         </t>
  </si>
  <si>
    <t xml:space="preserve">
Прайс-лист 
на консультационные услуги</t>
  </si>
  <si>
    <t xml:space="preserve">                          </t>
  </si>
  <si>
    <t>*) Срок выполнения зависит от объема работы и количества проверяемых документов.</t>
  </si>
  <si>
    <t xml:space="preserve">Количество первичных документов в месяц* </t>
  </si>
  <si>
    <t>*) К первичным документам относятся приходные или расходные документы: накладная, акт, счет, счет-фактура, приходный кассовый ордер, расходный кассовый ордер, авансовый отчет, платежное поручение, банковский ордер, кассовый чек, эквайринговая операция, отчет комиссионера, отчет комитенту, бухгалтерская справка - иные документы на основании которых формируются бухгалтерские проводки.</t>
  </si>
  <si>
    <t xml:space="preserve">Индивидуальные условия </t>
  </si>
  <si>
    <t xml:space="preserve">                   </t>
  </si>
  <si>
    <t>Консультации</t>
  </si>
  <si>
    <t>Вернуться в оглавление</t>
  </si>
  <si>
    <t>Бухгалтерское сопровождение</t>
  </si>
  <si>
    <t>Надбавки к базовой цене</t>
  </si>
  <si>
    <t>Нулевая отчетность</t>
  </si>
  <si>
    <t>Экспресс-Анализ</t>
  </si>
  <si>
    <t>Восстановление бухгалтерского и налогового учета</t>
  </si>
  <si>
    <t>Вернуться "Бухгалтерское сопровождение"</t>
  </si>
  <si>
    <t xml:space="preserve">Составление писем, запросов, описей в ИФНС, в государственные внебюджетные фонды, в органы государственной статистики  </t>
  </si>
  <si>
    <t>500 руб./1 письмо</t>
  </si>
  <si>
    <t>Получение справки об отсутствии/ наличии задолженности по налогам и сборам в ИФНС</t>
  </si>
  <si>
    <t>Бесплатно 1 раз в год</t>
  </si>
  <si>
    <t>Проведение письменной сверки с ИФНС / фондами по данным предоставленной отчетности и уплаченным суммам по платежным поручениям</t>
  </si>
  <si>
    <t>Проведение письменной сверки с ИФНС / фондами при несоответствии данных предоставленной отчетности с фактическими данными по учету и  приведение данных в соответствие</t>
  </si>
  <si>
    <t>Выезд специалиста в ИФНС, внебюджетные фонды по заявке клиента для урегулирования споров</t>
  </si>
  <si>
    <t>Подготовка документов для ИФНС при проведении выездной налоговой проверки</t>
  </si>
  <si>
    <t>Подготовка бухгалтерских документов на освобождение от НДС (ст.145 п.1 НК РФ)</t>
  </si>
  <si>
    <t>Подготовка документов и помощь в возмещении НДС из бюджета</t>
  </si>
  <si>
    <t>Подготовка документов и помощь в возмещении средств из ФСС</t>
  </si>
  <si>
    <t>-</t>
  </si>
  <si>
    <t>Составление ликвидационного баланса</t>
  </si>
  <si>
    <t>Составление 3-НДФЛ</t>
  </si>
  <si>
    <t>500 руб.</t>
  </si>
  <si>
    <t>Расчет больничных листов и отпускных, расчет пособий по беременности и родам</t>
  </si>
  <si>
    <t>Подтверждение основного вида деятельности</t>
  </si>
  <si>
    <t>1000 руб.</t>
  </si>
  <si>
    <t>3000 руб.</t>
  </si>
  <si>
    <t>Получение справки ПФР об отсутствии задолженности по персонифицированному учету</t>
  </si>
  <si>
    <t>Составление индивидуального налогового календаря</t>
  </si>
  <si>
    <t>2000 руб.</t>
  </si>
  <si>
    <t>Предоставление типовой учетной политики</t>
  </si>
  <si>
    <t>4000 руб.</t>
  </si>
  <si>
    <t>Разработка индивидуальной учетной политики</t>
  </si>
  <si>
    <t>Подготовка первичной документации (платежное поручение, акт / накладная, счет-фактура, путевой лист, авансовый отчет, приходно-расходные кассовые документы и т.п.)</t>
  </si>
  <si>
    <t>Сверка с контрагентами</t>
  </si>
  <si>
    <t>Оформление паспорта сделки при платежах за границу</t>
  </si>
  <si>
    <t xml:space="preserve">Подготовка документов для получения кредита в соответствии с требованиями банка  </t>
  </si>
  <si>
    <t>1 000 руб./1 предприятие</t>
  </si>
  <si>
    <t>500 руб./1 справка</t>
  </si>
  <si>
    <t>1500 руб./1 налог (взнос)/год</t>
  </si>
  <si>
    <t>3000 руб./1 налог (взнос)/год</t>
  </si>
  <si>
    <t>4000 руб./1 поездка</t>
  </si>
  <si>
    <t>5000 руб./1 поездка</t>
  </si>
  <si>
    <t>10 % от возмещаемой суммы, но не менее 8000 руб.</t>
  </si>
  <si>
    <t>5 % от возмещаемой суммы, но не менее 8000 руб.</t>
  </si>
  <si>
    <t>10 % от возмещаемой суммы, но не менее 3000 руб.</t>
  </si>
  <si>
    <t>Составление заявления о переходе на ЕНВД, УСНО, патентную систему или отказ от этих видов деятельности</t>
  </si>
  <si>
    <t>1500 руб./1 документ</t>
  </si>
  <si>
    <t>Регистрация ККТ (подготовка комплекта документов и представление интересов в ИФНС)</t>
  </si>
  <si>
    <t>5000 руб./1 справка</t>
  </si>
  <si>
    <t>Подготовка справок 2-НДФЛ*</t>
  </si>
  <si>
    <t>100 руб.</t>
  </si>
  <si>
    <t>1500 руб.</t>
  </si>
  <si>
    <t>8000 руб.</t>
  </si>
  <si>
    <t>Составление договора (купли-продажи, поставки, оказания услуг, подряда, аренды, предоставления персонала, лизинга, займа и т.п.)</t>
  </si>
  <si>
    <t>Разовое бухгалтерское обслуживание</t>
  </si>
  <si>
    <t>Восстановление кадрового учета, корректировка расчета заработной платы и отчислений с ФОТ, подготовка и сдача отчетности во внебюджетные фонды и ИФНС на 1 работника</t>
  </si>
  <si>
    <t>Восстановление управленческого учета (чел./час)</t>
  </si>
  <si>
    <t>Надбавки к базовой стоимости</t>
  </si>
  <si>
    <t>Составление дополнительного соглашения к договору</t>
  </si>
  <si>
    <t>2000 руб./1 документ</t>
  </si>
  <si>
    <t>Проверка соответствия договора требованиям законодательства и условиям работы Заказчика</t>
  </si>
  <si>
    <t>Формирование пакета документов для регистрации (перерегистрации, внесения изменений в ЕГРЮЛ) для ООО</t>
  </si>
  <si>
    <t>Формирование пакета документов для регистрации (перерегистрации, внесения изменений в ЕГРЮЛ) для ИП</t>
  </si>
  <si>
    <t>Постановка бухгалтерского учета</t>
  </si>
  <si>
    <t>Постановка и ведение кадрового учета</t>
  </si>
  <si>
    <t>Постановка и ведение управленческого учета</t>
  </si>
  <si>
    <t>Юридические услуги</t>
  </si>
  <si>
    <t xml:space="preserve">
Прайс-лист 
на услуги
Оглавление</t>
  </si>
  <si>
    <t>1С Автоматизация</t>
  </si>
  <si>
    <t>15000 руб.</t>
  </si>
  <si>
    <t xml:space="preserve"> 10000 руб.</t>
  </si>
  <si>
    <t>Вернуться в "Бухгалтерское сопровождение"</t>
  </si>
  <si>
    <t>Подготовка бухгалтерских документов для предоставления в ИФНС при проведении камеральных проверок</t>
  </si>
  <si>
    <t xml:space="preserve"> 15000 руб.</t>
  </si>
  <si>
    <t xml:space="preserve"> 20000 руб.</t>
  </si>
  <si>
    <t>Подготовка и подача мотивированного возражения на результаты проверок ИФНС / фондов</t>
  </si>
  <si>
    <t>5000 руб.</t>
  </si>
  <si>
    <t>500 руб./1 документ</t>
  </si>
  <si>
    <t>300 руб.</t>
  </si>
  <si>
    <t>Получение выписки ЕГРЮЛ, ЕГРИП, госпошлина оплачивается отдельно</t>
  </si>
  <si>
    <t>15000 руб./1квартал</t>
  </si>
  <si>
    <t>Составление отчетности (налог, статистика, баланс) по данным Заказчика без проверки учета при отсутствии сотрудников</t>
  </si>
  <si>
    <t>Составление отчетности (налог, статистика, баланс) по данным Заказчика с проверкой учета при отсутствии сотрудников</t>
  </si>
  <si>
    <t>Составление отчетности в ИФНС по данным Заказчика (по банковской выписке, без ведения бухгалтерского учета, и проверки корректности документов)</t>
  </si>
  <si>
    <t>Составление отчетности во внебюджетные фонды (без начисления ЗП и налогов)</t>
  </si>
  <si>
    <t xml:space="preserve">
Прайс-лист 
на ведение кадрового учета
</t>
  </si>
  <si>
    <t xml:space="preserve">
Прайс-лист 
на разовое бухгалтерское
обслуживание
</t>
  </si>
  <si>
    <t>Консультирование по оптимизации бухгалтерского учета</t>
  </si>
  <si>
    <t>Консультирование по организации налогового планирования</t>
  </si>
  <si>
    <t>Постановка налогового учета</t>
  </si>
  <si>
    <t>Постановка бухгалтерского и налогового учета</t>
  </si>
  <si>
    <t xml:space="preserve">
Прайс-лист 
на постановку бухгалтерского
и налогового учета</t>
  </si>
  <si>
    <t>Разработка внутренней нормативно-справочной документации, формы первичных учетных документов, бухгалтерских и налоговых регистров учета</t>
  </si>
  <si>
    <t>*) Подготовка справок 2-НДФЛ производится только при оплате данной услуги юридическими лицами и индивидуальными предпринимателями и на основании предоставленных ими данных кадрового учета. Заявки на подготовку справок 2-НДФЛ от физических лиц не принимаются.</t>
  </si>
  <si>
    <t>Персонифицированный учет сотрудников за месяц</t>
  </si>
  <si>
    <t>Постановка кадрового учета</t>
  </si>
  <si>
    <t xml:space="preserve">Подготовка справок по кадровому учету </t>
  </si>
  <si>
    <t>3000 руб./1 квартал</t>
  </si>
  <si>
    <t>Составление уточненной отчетности (ОПФ, ФСС) по данным Заказчика без проверки учета</t>
  </si>
  <si>
    <t>3000 руб./1 декларация</t>
  </si>
  <si>
    <t>500 руб./1 декларация</t>
  </si>
  <si>
    <t>Расчет заработной платы и отчислений с ФОТ за 1 месяц</t>
  </si>
  <si>
    <t xml:space="preserve">
Прайс-лист 
на ведение управленческого учета
</t>
  </si>
  <si>
    <t>Ведение управленческого учета</t>
  </si>
  <si>
    <t>Постановка управленческого учета</t>
  </si>
  <si>
    <t>Постановка бюджетирования</t>
  </si>
  <si>
    <t xml:space="preserve">
Прайс-лист 
на юридические услуги
</t>
  </si>
  <si>
    <t xml:space="preserve">
Прайс-лист 
на услуги по 1С Автоматизации
</t>
  </si>
  <si>
    <t>Поиск и исправление ошибок учета в учетной программе</t>
  </si>
  <si>
    <t>Обучение работе с 1С Предприятие</t>
  </si>
  <si>
    <t>Синхронизация модулей 1С, поиск, исправление ошибок синхронизации</t>
  </si>
  <si>
    <t>1000 руб./1 контрагент</t>
  </si>
  <si>
    <t>500 руб./1 контрагент</t>
  </si>
  <si>
    <t>8000 руб./1 пакет документов</t>
  </si>
  <si>
    <t xml:space="preserve"> 8000 руб./1 пакет документов</t>
  </si>
  <si>
    <t>10000 руб./1 декларация</t>
  </si>
  <si>
    <t>5000 руб./1 декларация</t>
  </si>
  <si>
    <t>1000 руб./1 документ</t>
  </si>
  <si>
    <t>600 руб./1 документ</t>
  </si>
  <si>
    <t>6500 руб./1 пакет</t>
  </si>
  <si>
    <t>4500 руб./1 пакет</t>
  </si>
  <si>
    <t>300 руб./1 документ</t>
  </si>
  <si>
    <t>5500 руб./1 пакет</t>
  </si>
  <si>
    <t>3500 руб./1 пакет</t>
  </si>
  <si>
    <t>1500 руб./час</t>
  </si>
  <si>
    <t>Услуги настройки модулей 1С Предприятие встроенными методами</t>
  </si>
  <si>
    <t>Услуги настройки модулей 1С Предприятие при помощи доработки конфигурации</t>
  </si>
  <si>
    <t>Установка "Клиент-Банк" (1 организация)</t>
  </si>
  <si>
    <t>Интеграция "Клиент-Банк" и 1С (1 организация)</t>
  </si>
  <si>
    <t>Разработка 1С форм документов, внешних обработок, отчетов</t>
  </si>
  <si>
    <t>Услуги программиста 1С</t>
  </si>
  <si>
    <t xml:space="preserve">
Прайс-лист 
на восстановление учета ООО
</t>
  </si>
  <si>
    <t xml:space="preserve">
Прайс-лист 
на восстановление учета ИП
</t>
  </si>
  <si>
    <t>Надбавка за ведение учета электронных трудовых книжек на 1 работника</t>
  </si>
  <si>
    <t>2500 руб.</t>
  </si>
  <si>
    <t>750 руб.</t>
  </si>
  <si>
    <t>2000 руб./час</t>
  </si>
  <si>
    <t>1000 руб./час</t>
  </si>
  <si>
    <t>1500 руб./ чел</t>
  </si>
  <si>
    <t>1500 руб./ час</t>
  </si>
  <si>
    <t>1000 руб./ чел</t>
  </si>
  <si>
    <t>1000 руб./ час</t>
  </si>
  <si>
    <t>1500 руб./1 сотрудник</t>
  </si>
  <si>
    <t>1000 руб./1 сотрудник</t>
  </si>
  <si>
    <t>1500 руб./1 справка</t>
  </si>
  <si>
    <t>1500 руб./1 декларация</t>
  </si>
  <si>
    <t>Групповое изменение реквизитов документов, справочников и т.п. в программах 1С</t>
  </si>
  <si>
    <t>3 руб/документ</t>
  </si>
  <si>
    <t>1,50 руб./документ</t>
  </si>
  <si>
    <t xml:space="preserve">
Прайс-лист 
на кадровый учет и заработной платы под ключ
</t>
  </si>
  <si>
    <t>Количество работников</t>
  </si>
  <si>
    <t>Стоимость на обслуживание более года</t>
  </si>
  <si>
    <t>1-5 чел.</t>
  </si>
  <si>
    <t>За каждого дополнительного сотрудника</t>
  </si>
  <si>
    <t>5000 руб./мес.</t>
  </si>
  <si>
    <t>550 руб./мес.</t>
  </si>
  <si>
    <t>6-30 чел.</t>
  </si>
  <si>
    <t>Кадровый учет, заработная плата и отчетность в ИФНС и Фонды *</t>
  </si>
  <si>
    <t>Кадровый учет (без расчета заработной платы и отчислений с ФОТ) на 1 работника в месяц</t>
  </si>
  <si>
    <t>*) Ведение учета производится в программе 1С ЗУП (лицензировано). Покупка подключения к электронной сдаче отчетности (1С отчетности), а также нотариальная доверенность на право сдачи отчетности - за счет Заказчика. В противном случае Заказчику предоставляются электронные файлы отчетности, которые он отправляет в соответствующие инстанции самостоятельно.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</si>
</sst>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17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44" fontId="8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9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wrapText="1"/>
    </xf>
    <xf numFmtId="2" fontId="4" fillId="0" borderId="1" xfId="1" applyNumberFormat="1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2" fontId="3" fillId="0" borderId="1" xfId="0" applyNumberFormat="1" applyFont="1" applyBorder="1" applyAlignment="1">
      <alignment horizontal="left" wrapText="1"/>
    </xf>
    <xf numFmtId="0" fontId="5" fillId="0" borderId="0" xfId="0" applyFont="1" applyAlignment="1">
      <alignment wrapText="1"/>
    </xf>
    <xf numFmtId="2" fontId="5" fillId="0" borderId="0" xfId="0" applyNumberFormat="1" applyFont="1" applyAlignment="1">
      <alignment wrapText="1"/>
    </xf>
    <xf numFmtId="0" fontId="0" fillId="0" borderId="0" xfId="0" applyAlignment="1">
      <alignment wrapText="1"/>
    </xf>
    <xf numFmtId="2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wrapText="1"/>
    </xf>
    <xf numFmtId="2" fontId="12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0" fontId="3" fillId="0" borderId="1" xfId="0" applyFont="1" applyBorder="1"/>
    <xf numFmtId="2" fontId="3" fillId="0" borderId="1" xfId="2" applyNumberFormat="1" applyFont="1" applyBorder="1" applyAlignment="1">
      <alignment horizontal="left" vertical="center"/>
    </xf>
    <xf numFmtId="0" fontId="1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9" fillId="0" borderId="1" xfId="0" applyFont="1" applyBorder="1" applyAlignment="1">
      <alignment horizontal="center" wrapText="1"/>
    </xf>
    <xf numFmtId="2" fontId="0" fillId="0" borderId="1" xfId="0" applyNumberFormat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center"/>
    </xf>
    <xf numFmtId="2" fontId="3" fillId="0" borderId="1" xfId="2" applyNumberFormat="1" applyFont="1" applyBorder="1" applyAlignment="1">
      <alignment horizontal="center" wrapText="1"/>
    </xf>
    <xf numFmtId="2" fontId="3" fillId="0" borderId="1" xfId="2" applyNumberFormat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0" fontId="4" fillId="0" borderId="0" xfId="1" applyNumberFormat="1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10" fontId="4" fillId="0" borderId="1" xfId="1" applyNumberFormat="1" applyFont="1" applyBorder="1" applyAlignment="1">
      <alignment horizontal="left" wrapText="1"/>
    </xf>
    <xf numFmtId="10" fontId="3" fillId="0" borderId="1" xfId="0" applyNumberFormat="1" applyFont="1" applyBorder="1" applyAlignment="1">
      <alignment horizontal="left" wrapText="1"/>
    </xf>
    <xf numFmtId="0" fontId="11" fillId="0" borderId="1" xfId="0" applyFont="1" applyBorder="1" applyAlignment="1">
      <alignment wrapText="1"/>
    </xf>
    <xf numFmtId="10" fontId="12" fillId="0" borderId="1" xfId="1" applyNumberFormat="1" applyFont="1" applyBorder="1" applyAlignment="1">
      <alignment wrapText="1"/>
    </xf>
    <xf numFmtId="2" fontId="4" fillId="0" borderId="1" xfId="1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horizontal="left" vertical="center"/>
    </xf>
    <xf numFmtId="10" fontId="4" fillId="0" borderId="1" xfId="1" applyNumberFormat="1" applyFont="1" applyBorder="1" applyAlignment="1">
      <alignment wrapText="1"/>
    </xf>
    <xf numFmtId="0" fontId="3" fillId="0" borderId="0" xfId="0" applyFont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0" fillId="0" borderId="1" xfId="0" applyBorder="1"/>
    <xf numFmtId="0" fontId="15" fillId="0" borderId="0" xfId="3" applyAlignment="1">
      <alignment wrapText="1"/>
    </xf>
    <xf numFmtId="0" fontId="15" fillId="0" borderId="0" xfId="3" applyFill="1"/>
    <xf numFmtId="0" fontId="15" fillId="0" borderId="0" xfId="3" applyFill="1" applyBorder="1" applyAlignment="1">
      <alignment horizontal="left" wrapText="1"/>
    </xf>
    <xf numFmtId="0" fontId="15" fillId="0" borderId="0" xfId="3" applyAlignment="1">
      <alignment horizontal="left" wrapText="1"/>
    </xf>
    <xf numFmtId="0" fontId="0" fillId="2" borderId="0" xfId="0" applyFill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4" fillId="0" borderId="6" xfId="1" applyFont="1" applyBorder="1" applyAlignment="1">
      <alignment horizontal="left" wrapText="1"/>
    </xf>
    <xf numFmtId="2" fontId="4" fillId="0" borderId="6" xfId="1" applyNumberFormat="1" applyFont="1" applyBorder="1" applyAlignment="1">
      <alignment horizontal="left" wrapText="1"/>
    </xf>
    <xf numFmtId="2" fontId="3" fillId="0" borderId="6" xfId="0" applyNumberFormat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2" fontId="4" fillId="0" borderId="0" xfId="1" applyNumberFormat="1" applyFont="1" applyAlignment="1">
      <alignment horizontal="left" wrapText="1"/>
    </xf>
    <xf numFmtId="2" fontId="3" fillId="0" borderId="0" xfId="0" applyNumberFormat="1" applyFont="1" applyAlignment="1">
      <alignment horizontal="left" wrapText="1"/>
    </xf>
    <xf numFmtId="0" fontId="3" fillId="2" borderId="0" xfId="0" applyFont="1" applyFill="1" applyAlignment="1">
      <alignment wrapText="1"/>
    </xf>
    <xf numFmtId="0" fontId="0" fillId="0" borderId="1" xfId="0" applyBorder="1" applyAlignment="1">
      <alignment wrapText="1"/>
    </xf>
    <xf numFmtId="0" fontId="0" fillId="2" borderId="0" xfId="0" applyFill="1" applyAlignment="1">
      <alignment wrapText="1"/>
    </xf>
    <xf numFmtId="0" fontId="3" fillId="0" borderId="1" xfId="0" applyFont="1" applyBorder="1" applyAlignment="1">
      <alignment horizontal="center"/>
    </xf>
    <xf numFmtId="0" fontId="15" fillId="0" borderId="3" xfId="3" applyBorder="1" applyAlignment="1">
      <alignment horizontal="left"/>
    </xf>
    <xf numFmtId="0" fontId="15" fillId="0" borderId="5" xfId="3" applyBorder="1" applyAlignment="1">
      <alignment horizontal="left"/>
    </xf>
    <xf numFmtId="0" fontId="15" fillId="0" borderId="3" xfId="3" applyBorder="1" applyAlignment="1"/>
    <xf numFmtId="0" fontId="15" fillId="0" borderId="5" xfId="3" applyBorder="1" applyAlignment="1"/>
    <xf numFmtId="0" fontId="5" fillId="0" borderId="0" xfId="0" applyFont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5" xfId="1" applyFont="1" applyBorder="1" applyAlignment="1">
      <alignment horizontal="left" wrapText="1"/>
    </xf>
    <xf numFmtId="0" fontId="13" fillId="0" borderId="1" xfId="1" applyFont="1" applyBorder="1" applyAlignment="1">
      <alignment horizontal="left" wrapText="1"/>
    </xf>
    <xf numFmtId="0" fontId="12" fillId="0" borderId="2" xfId="1" applyFont="1" applyBorder="1" applyAlignment="1">
      <alignment horizontal="center" wrapText="1"/>
    </xf>
    <xf numFmtId="0" fontId="13" fillId="0" borderId="7" xfId="1" applyFont="1" applyBorder="1" applyAlignment="1">
      <alignment horizontal="center" wrapText="1"/>
    </xf>
    <xf numFmtId="0" fontId="12" fillId="0" borderId="1" xfId="1" applyFont="1" applyBorder="1" applyAlignment="1">
      <alignment horizontal="center" wrapText="1"/>
    </xf>
    <xf numFmtId="0" fontId="15" fillId="0" borderId="0" xfId="3" applyAlignment="1">
      <alignment horizontal="left" wrapText="1"/>
    </xf>
    <xf numFmtId="0" fontId="15" fillId="0" borderId="0" xfId="3" applyAlignment="1">
      <alignment wrapText="1"/>
    </xf>
    <xf numFmtId="0" fontId="9" fillId="0" borderId="1" xfId="0" applyFont="1" applyBorder="1" applyAlignment="1">
      <alignment horizontal="center"/>
    </xf>
    <xf numFmtId="0" fontId="3" fillId="2" borderId="0" xfId="0" applyFont="1" applyFill="1" applyAlignment="1">
      <alignment horizontal="left" vertical="center" wrapText="1"/>
    </xf>
    <xf numFmtId="44" fontId="0" fillId="0" borderId="1" xfId="0" applyNumberFormat="1" applyBorder="1" applyAlignment="1">
      <alignment horizontal="center" wrapText="1"/>
    </xf>
    <xf numFmtId="44" fontId="0" fillId="0" borderId="1" xfId="0" applyNumberFormat="1" applyBorder="1" applyAlignment="1">
      <alignment horizontal="left" wrapText="1"/>
    </xf>
    <xf numFmtId="0" fontId="0" fillId="0" borderId="0" xfId="0" applyAlignment="1">
      <alignment horizontal="left" wrapText="1"/>
    </xf>
  </cellXfs>
  <cellStyles count="4">
    <cellStyle name="Гиперссылка" xfId="3" builtinId="8"/>
    <cellStyle name="Денежный" xfId="2" builtinId="4"/>
    <cellStyle name="Обычный" xfId="0" builtinId="0"/>
    <cellStyle name="Обычный_Лист1" xfId="1" xr:uid="{6F33849A-18DF-4F14-8C9D-DE6228FA77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</xdr:colOff>
      <xdr:row>0</xdr:row>
      <xdr:rowOff>99060</xdr:rowOff>
    </xdr:from>
    <xdr:to>
      <xdr:col>0</xdr:col>
      <xdr:colOff>1143090</xdr:colOff>
      <xdr:row>0</xdr:row>
      <xdr:rowOff>1135470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F9F557F1-B558-41F1-A673-C9F3104D4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680" y="99060"/>
          <a:ext cx="1036410" cy="10364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1493520</xdr:colOff>
      <xdr:row>0</xdr:row>
      <xdr:rowOff>45720</xdr:rowOff>
    </xdr:from>
    <xdr:to>
      <xdr:col>0</xdr:col>
      <xdr:colOff>2529840</xdr:colOff>
      <xdr:row>0</xdr:row>
      <xdr:rowOff>1082040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129B2F72-16BF-4E58-AF47-1787F855A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3520" y="45720"/>
          <a:ext cx="1036320" cy="1036320"/>
        </a:xfrm>
        <a:prstGeom prst="rect">
          <a:avLst/>
        </a:prstGeom>
      </xdr:spPr>
    </xdr:pic>
    <xdr:clientData/>
  </xdr:twoCellAnchor>
  <xdr:twoCellAnchor editAs="oneCell">
    <xdr:from>
      <xdr:col>0</xdr:col>
      <xdr:colOff>1409700</xdr:colOff>
      <xdr:row>21</xdr:row>
      <xdr:rowOff>45720</xdr:rowOff>
    </xdr:from>
    <xdr:to>
      <xdr:col>0</xdr:col>
      <xdr:colOff>2446020</xdr:colOff>
      <xdr:row>21</xdr:row>
      <xdr:rowOff>1082040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5E3514FB-8516-43FE-92E0-6E789065B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6126480"/>
          <a:ext cx="1036320" cy="10363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1188720</xdr:colOff>
      <xdr:row>0</xdr:row>
      <xdr:rowOff>53340</xdr:rowOff>
    </xdr:from>
    <xdr:to>
      <xdr:col>0</xdr:col>
      <xdr:colOff>2225130</xdr:colOff>
      <xdr:row>0</xdr:row>
      <xdr:rowOff>1089750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81E2A064-C4D4-4A4F-BC01-C29201884F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8720" y="53340"/>
          <a:ext cx="1036410" cy="1036410"/>
        </a:xfrm>
        <a:prstGeom prst="rect">
          <a:avLst/>
        </a:prstGeom>
      </xdr:spPr>
    </xdr:pic>
    <xdr:clientData/>
  </xdr:twoCellAnchor>
  <xdr:twoCellAnchor editAs="oneCell">
    <xdr:from>
      <xdr:col>5</xdr:col>
      <xdr:colOff>1051560</xdr:colOff>
      <xdr:row>0</xdr:row>
      <xdr:rowOff>45720</xdr:rowOff>
    </xdr:from>
    <xdr:to>
      <xdr:col>5</xdr:col>
      <xdr:colOff>2087970</xdr:colOff>
      <xdr:row>0</xdr:row>
      <xdr:rowOff>1082130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D395C49-8486-4436-B4F3-F8FE89C4A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59340" y="45720"/>
          <a:ext cx="1036410" cy="103641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891540</xdr:colOff>
      <xdr:row>0</xdr:row>
      <xdr:rowOff>83820</xdr:rowOff>
    </xdr:from>
    <xdr:to>
      <xdr:col>0</xdr:col>
      <xdr:colOff>1927950</xdr:colOff>
      <xdr:row>0</xdr:row>
      <xdr:rowOff>1120230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1A2D6DBE-5EE6-41EA-B5DB-933F9FF38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1540" y="83820"/>
          <a:ext cx="1036410" cy="1036410"/>
        </a:xfrm>
        <a:prstGeom prst="rect">
          <a:avLst/>
        </a:prstGeom>
      </xdr:spPr>
    </xdr:pic>
    <xdr:clientData/>
  </xdr:twoCellAnchor>
  <xdr:twoCellAnchor editAs="oneCell">
    <xdr:from>
      <xdr:col>0</xdr:col>
      <xdr:colOff>853440</xdr:colOff>
      <xdr:row>24</xdr:row>
      <xdr:rowOff>60960</xdr:rowOff>
    </xdr:from>
    <xdr:to>
      <xdr:col>0</xdr:col>
      <xdr:colOff>1889850</xdr:colOff>
      <xdr:row>24</xdr:row>
      <xdr:rowOff>1097370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B8E6EBE7-508C-4396-A2D0-74A5D96E9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3440" y="6057900"/>
          <a:ext cx="1036410" cy="1036410"/>
        </a:xfrm>
        <a:prstGeom prst="rect">
          <a:avLst/>
        </a:prstGeom>
      </xdr:spPr>
    </xdr:pic>
    <xdr:clientData/>
  </xdr:twoCellAnchor>
  <xdr:twoCellAnchor editAs="oneCell">
    <xdr:from>
      <xdr:col>0</xdr:col>
      <xdr:colOff>906780</xdr:colOff>
      <xdr:row>49</xdr:row>
      <xdr:rowOff>68580</xdr:rowOff>
    </xdr:from>
    <xdr:to>
      <xdr:col>0</xdr:col>
      <xdr:colOff>1943190</xdr:colOff>
      <xdr:row>49</xdr:row>
      <xdr:rowOff>1104990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9A26E419-3C39-4EC7-A317-E60577AB9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6780" y="12085320"/>
          <a:ext cx="1036410" cy="1036410"/>
        </a:xfrm>
        <a:prstGeom prst="rect">
          <a:avLst/>
        </a:prstGeom>
      </xdr:spPr>
    </xdr:pic>
    <xdr:clientData/>
  </xdr:twoCellAnchor>
  <xdr:twoCellAnchor editAs="oneCell">
    <xdr:from>
      <xdr:col>0</xdr:col>
      <xdr:colOff>777240</xdr:colOff>
      <xdr:row>74</xdr:row>
      <xdr:rowOff>83820</xdr:rowOff>
    </xdr:from>
    <xdr:to>
      <xdr:col>0</xdr:col>
      <xdr:colOff>1813650</xdr:colOff>
      <xdr:row>74</xdr:row>
      <xdr:rowOff>1120230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67B120E6-C347-4119-9178-2B8A7D1D0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7240" y="18120360"/>
          <a:ext cx="1036410" cy="1036410"/>
        </a:xfrm>
        <a:prstGeom prst="rect">
          <a:avLst/>
        </a:prstGeom>
      </xdr:spPr>
    </xdr:pic>
    <xdr:clientData/>
  </xdr:twoCellAnchor>
  <xdr:twoCellAnchor editAs="oneCell">
    <xdr:from>
      <xdr:col>0</xdr:col>
      <xdr:colOff>777240</xdr:colOff>
      <xdr:row>98</xdr:row>
      <xdr:rowOff>83820</xdr:rowOff>
    </xdr:from>
    <xdr:to>
      <xdr:col>0</xdr:col>
      <xdr:colOff>1813650</xdr:colOff>
      <xdr:row>98</xdr:row>
      <xdr:rowOff>1120230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2B72E9AB-EBFF-40BC-BFC5-4B8331593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7240" y="24117300"/>
          <a:ext cx="1036410" cy="1036410"/>
        </a:xfrm>
        <a:prstGeom prst="rect">
          <a:avLst/>
        </a:prstGeom>
      </xdr:spPr>
    </xdr:pic>
    <xdr:clientData/>
  </xdr:twoCellAnchor>
  <xdr:twoCellAnchor editAs="oneCell">
    <xdr:from>
      <xdr:col>0</xdr:col>
      <xdr:colOff>861060</xdr:colOff>
      <xdr:row>122</xdr:row>
      <xdr:rowOff>91440</xdr:rowOff>
    </xdr:from>
    <xdr:to>
      <xdr:col>0</xdr:col>
      <xdr:colOff>1897470</xdr:colOff>
      <xdr:row>122</xdr:row>
      <xdr:rowOff>1127850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E186D4FB-1365-4145-99CB-3FA9E78B9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060" y="30137100"/>
          <a:ext cx="1036410" cy="1036410"/>
        </a:xfrm>
        <a:prstGeom prst="rect">
          <a:avLst/>
        </a:prstGeom>
      </xdr:spPr>
    </xdr:pic>
    <xdr:clientData/>
  </xdr:twoCellAnchor>
  <xdr:twoCellAnchor editAs="oneCell">
    <xdr:from>
      <xdr:col>0</xdr:col>
      <xdr:colOff>838200</xdr:colOff>
      <xdr:row>147</xdr:row>
      <xdr:rowOff>83820</xdr:rowOff>
    </xdr:from>
    <xdr:to>
      <xdr:col>0</xdr:col>
      <xdr:colOff>1874610</xdr:colOff>
      <xdr:row>147</xdr:row>
      <xdr:rowOff>1120230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63288079-9D2B-49F8-BE0D-561B3B6B59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36172140"/>
          <a:ext cx="1036410" cy="1036410"/>
        </a:xfrm>
        <a:prstGeom prst="rect">
          <a:avLst/>
        </a:prstGeom>
      </xdr:spPr>
    </xdr:pic>
    <xdr:clientData/>
  </xdr:twoCellAnchor>
  <xdr:twoCellAnchor editAs="oneCell">
    <xdr:from>
      <xdr:col>0</xdr:col>
      <xdr:colOff>883920</xdr:colOff>
      <xdr:row>172</xdr:row>
      <xdr:rowOff>60960</xdr:rowOff>
    </xdr:from>
    <xdr:to>
      <xdr:col>0</xdr:col>
      <xdr:colOff>1920330</xdr:colOff>
      <xdr:row>172</xdr:row>
      <xdr:rowOff>1097370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A2D87F27-C7BB-4FF2-AA3B-3ACD4CA4E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3920" y="42184320"/>
          <a:ext cx="1036410" cy="1036410"/>
        </a:xfrm>
        <a:prstGeom prst="rect">
          <a:avLst/>
        </a:prstGeom>
      </xdr:spPr>
    </xdr:pic>
    <xdr:clientData/>
  </xdr:twoCellAnchor>
  <xdr:twoCellAnchor editAs="oneCell">
    <xdr:from>
      <xdr:col>0</xdr:col>
      <xdr:colOff>891540</xdr:colOff>
      <xdr:row>196</xdr:row>
      <xdr:rowOff>76200</xdr:rowOff>
    </xdr:from>
    <xdr:to>
      <xdr:col>0</xdr:col>
      <xdr:colOff>1927950</xdr:colOff>
      <xdr:row>196</xdr:row>
      <xdr:rowOff>1112610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B619A098-B863-4834-A093-CDC53E12C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1540" y="48211740"/>
          <a:ext cx="1036410" cy="103641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1348740</xdr:colOff>
      <xdr:row>0</xdr:row>
      <xdr:rowOff>45720</xdr:rowOff>
    </xdr:from>
    <xdr:to>
      <xdr:col>0</xdr:col>
      <xdr:colOff>2385150</xdr:colOff>
      <xdr:row>0</xdr:row>
      <xdr:rowOff>1082130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4B0804C-1A70-444C-8B65-272249852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8740" y="45720"/>
          <a:ext cx="1036410" cy="103641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1379220</xdr:colOff>
      <xdr:row>0</xdr:row>
      <xdr:rowOff>60960</xdr:rowOff>
    </xdr:from>
    <xdr:to>
      <xdr:col>0</xdr:col>
      <xdr:colOff>2415630</xdr:colOff>
      <xdr:row>0</xdr:row>
      <xdr:rowOff>1097370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AC60E9A-A43D-40C3-B470-689585791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9220" y="60960"/>
          <a:ext cx="1036410" cy="103641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1463040</xdr:colOff>
      <xdr:row>0</xdr:row>
      <xdr:rowOff>83820</xdr:rowOff>
    </xdr:from>
    <xdr:to>
      <xdr:col>0</xdr:col>
      <xdr:colOff>2499450</xdr:colOff>
      <xdr:row>0</xdr:row>
      <xdr:rowOff>1120230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20CC5008-F4F7-403E-A135-FB60B3F8E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3040" y="83820"/>
          <a:ext cx="1036410" cy="1036410"/>
        </a:xfrm>
        <a:prstGeom prst="rect">
          <a:avLst/>
        </a:prstGeom>
      </xdr:spPr>
    </xdr:pic>
    <xdr:clientData/>
  </xdr:twoCellAnchor>
  <xdr:oneCellAnchor>
    <xdr:from>
      <xdr:col>0</xdr:col>
      <xdr:colOff>1463040</xdr:colOff>
      <xdr:row>0</xdr:row>
      <xdr:rowOff>83820</xdr:rowOff>
    </xdr:from>
    <xdr:ext cx="1036410" cy="1036410"/>
    <xdr:pic>
      <xdr:nvPicPr>
        <xdr:cNvPr id="4" name="Рисунок 3">
          <a:extLst>
            <a:ext uri="{FF2B5EF4-FFF2-40B4-BE49-F238E27FC236}">
              <a16:creationId xmlns:a16="http://schemas.microsoft.com/office/drawing/2014/main" id="{01736074-71C6-43B1-89CF-8CAA51316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3040" y="83820"/>
          <a:ext cx="1036410" cy="1036410"/>
        </a:xfrm>
        <a:prstGeom prst="rect">
          <a:avLst/>
        </a:prstGeom>
      </xdr:spPr>
    </xdr:pic>
    <xdr:clientData/>
  </xdr:oneCellAnchor>
  <xdr:oneCellAnchor>
    <xdr:from>
      <xdr:col>0</xdr:col>
      <xdr:colOff>1463040</xdr:colOff>
      <xdr:row>15</xdr:row>
      <xdr:rowOff>83820</xdr:rowOff>
    </xdr:from>
    <xdr:ext cx="1036410" cy="1036410"/>
    <xdr:pic>
      <xdr:nvPicPr>
        <xdr:cNvPr id="5" name="Рисунок 4">
          <a:extLst>
            <a:ext uri="{FF2B5EF4-FFF2-40B4-BE49-F238E27FC236}">
              <a16:creationId xmlns:a16="http://schemas.microsoft.com/office/drawing/2014/main" id="{192D738F-A138-4B7B-8C19-8C17ED5EF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3040" y="83820"/>
          <a:ext cx="1036410" cy="1036410"/>
        </a:xfrm>
        <a:prstGeom prst="rect">
          <a:avLst/>
        </a:prstGeom>
      </xdr:spPr>
    </xdr:pic>
    <xdr:clientData/>
  </xdr:oneCellAnchor>
  <xdr:oneCellAnchor>
    <xdr:from>
      <xdr:col>0</xdr:col>
      <xdr:colOff>1463040</xdr:colOff>
      <xdr:row>15</xdr:row>
      <xdr:rowOff>83820</xdr:rowOff>
    </xdr:from>
    <xdr:ext cx="1036410" cy="1036410"/>
    <xdr:pic>
      <xdr:nvPicPr>
        <xdr:cNvPr id="6" name="Рисунок 5">
          <a:extLst>
            <a:ext uri="{FF2B5EF4-FFF2-40B4-BE49-F238E27FC236}">
              <a16:creationId xmlns:a16="http://schemas.microsoft.com/office/drawing/2014/main" id="{8CE55BC9-AA47-48E3-B36E-5120A6DB7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3040" y="83820"/>
          <a:ext cx="1036410" cy="1036410"/>
        </a:xfrm>
        <a:prstGeom prst="rect">
          <a:avLst/>
        </a:prstGeom>
      </xdr:spPr>
    </xdr:pic>
    <xdr:clientData/>
  </xdr:oneCellAnchor>
  <xdr:oneCellAnchor>
    <xdr:from>
      <xdr:col>0</xdr:col>
      <xdr:colOff>1463040</xdr:colOff>
      <xdr:row>31</xdr:row>
      <xdr:rowOff>83820</xdr:rowOff>
    </xdr:from>
    <xdr:ext cx="1036410" cy="1036410"/>
    <xdr:pic>
      <xdr:nvPicPr>
        <xdr:cNvPr id="7" name="Рисунок 6">
          <a:extLst>
            <a:ext uri="{FF2B5EF4-FFF2-40B4-BE49-F238E27FC236}">
              <a16:creationId xmlns:a16="http://schemas.microsoft.com/office/drawing/2014/main" id="{89B76296-1C5F-4147-8088-FEFC03972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3040" y="6263640"/>
          <a:ext cx="1036410" cy="1036410"/>
        </a:xfrm>
        <a:prstGeom prst="rect">
          <a:avLst/>
        </a:prstGeom>
      </xdr:spPr>
    </xdr:pic>
    <xdr:clientData/>
  </xdr:oneCellAnchor>
  <xdr:oneCellAnchor>
    <xdr:from>
      <xdr:col>0</xdr:col>
      <xdr:colOff>1463040</xdr:colOff>
      <xdr:row>31</xdr:row>
      <xdr:rowOff>83820</xdr:rowOff>
    </xdr:from>
    <xdr:ext cx="1036410" cy="1036410"/>
    <xdr:pic>
      <xdr:nvPicPr>
        <xdr:cNvPr id="8" name="Рисунок 7">
          <a:extLst>
            <a:ext uri="{FF2B5EF4-FFF2-40B4-BE49-F238E27FC236}">
              <a16:creationId xmlns:a16="http://schemas.microsoft.com/office/drawing/2014/main" id="{70BE9046-20C5-4A58-82FA-7E2BCDB41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3040" y="6263640"/>
          <a:ext cx="1036410" cy="1036410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1226820</xdr:colOff>
      <xdr:row>0</xdr:row>
      <xdr:rowOff>45720</xdr:rowOff>
    </xdr:from>
    <xdr:to>
      <xdr:col>0</xdr:col>
      <xdr:colOff>2263230</xdr:colOff>
      <xdr:row>0</xdr:row>
      <xdr:rowOff>1082130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222F157F-C099-416F-B62B-93078A35D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6820" y="45720"/>
          <a:ext cx="1036410" cy="1036410"/>
        </a:xfrm>
        <a:prstGeom prst="rect">
          <a:avLst/>
        </a:prstGeom>
      </xdr:spPr>
    </xdr:pic>
    <xdr:clientData/>
  </xdr:twoCellAnchor>
  <xdr:twoCellAnchor editAs="oneCell">
    <xdr:from>
      <xdr:col>5</xdr:col>
      <xdr:colOff>990600</xdr:colOff>
      <xdr:row>0</xdr:row>
      <xdr:rowOff>45720</xdr:rowOff>
    </xdr:from>
    <xdr:to>
      <xdr:col>5</xdr:col>
      <xdr:colOff>2027010</xdr:colOff>
      <xdr:row>0</xdr:row>
      <xdr:rowOff>1082130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F859BF58-3723-47C3-84A7-0EEFD9B43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98380" y="45720"/>
          <a:ext cx="1036410" cy="103641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1463040</xdr:colOff>
      <xdr:row>0</xdr:row>
      <xdr:rowOff>83820</xdr:rowOff>
    </xdr:from>
    <xdr:ext cx="1036410" cy="1036410"/>
    <xdr:pic>
      <xdr:nvPicPr>
        <xdr:cNvPr id="3" name="Рисунок 2">
          <a:extLst>
            <a:ext uri="{FF2B5EF4-FFF2-40B4-BE49-F238E27FC236}">
              <a16:creationId xmlns:a16="http://schemas.microsoft.com/office/drawing/2014/main" id="{15EFA1BE-76C7-4A14-9AA9-EBB08DB8D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3040" y="83820"/>
          <a:ext cx="1036410" cy="1036410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1463040</xdr:colOff>
      <xdr:row>0</xdr:row>
      <xdr:rowOff>83820</xdr:rowOff>
    </xdr:from>
    <xdr:ext cx="1036410" cy="1036410"/>
    <xdr:pic>
      <xdr:nvPicPr>
        <xdr:cNvPr id="3" name="Рисунок 2">
          <a:extLst>
            <a:ext uri="{FF2B5EF4-FFF2-40B4-BE49-F238E27FC236}">
              <a16:creationId xmlns:a16="http://schemas.microsoft.com/office/drawing/2014/main" id="{020C990E-1AE0-4560-BFC1-FF3E9A339D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3040" y="83820"/>
          <a:ext cx="1036410" cy="1036410"/>
        </a:xfrm>
        <a:prstGeom prst="rect">
          <a:avLst/>
        </a:prstGeom>
      </xdr:spPr>
    </xdr:pic>
    <xdr:clientData/>
  </xdr:oneCellAnchor>
  <xdr:oneCellAnchor>
    <xdr:from>
      <xdr:col>5</xdr:col>
      <xdr:colOff>784860</xdr:colOff>
      <xdr:row>0</xdr:row>
      <xdr:rowOff>53340</xdr:rowOff>
    </xdr:from>
    <xdr:ext cx="1036410" cy="1036410"/>
    <xdr:pic>
      <xdr:nvPicPr>
        <xdr:cNvPr id="5" name="Рисунок 4">
          <a:extLst>
            <a:ext uri="{FF2B5EF4-FFF2-40B4-BE49-F238E27FC236}">
              <a16:creationId xmlns:a16="http://schemas.microsoft.com/office/drawing/2014/main" id="{A4ECB3AC-73F4-4EE9-A608-02EDC3D54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1820" y="53340"/>
          <a:ext cx="1036410" cy="1036410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1463040</xdr:colOff>
      <xdr:row>0</xdr:row>
      <xdr:rowOff>83820</xdr:rowOff>
    </xdr:from>
    <xdr:ext cx="1036410" cy="1036410"/>
    <xdr:pic>
      <xdr:nvPicPr>
        <xdr:cNvPr id="2" name="Рисунок 1">
          <a:extLst>
            <a:ext uri="{FF2B5EF4-FFF2-40B4-BE49-F238E27FC236}">
              <a16:creationId xmlns:a16="http://schemas.microsoft.com/office/drawing/2014/main" id="{4E2FCC52-706E-45FE-85EA-D51EA292D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3040" y="83820"/>
          <a:ext cx="1036410" cy="1036410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1463040</xdr:colOff>
      <xdr:row>0</xdr:row>
      <xdr:rowOff>83820</xdr:rowOff>
    </xdr:from>
    <xdr:ext cx="1036410" cy="1036410"/>
    <xdr:pic>
      <xdr:nvPicPr>
        <xdr:cNvPr id="3" name="Рисунок 2">
          <a:extLst>
            <a:ext uri="{FF2B5EF4-FFF2-40B4-BE49-F238E27FC236}">
              <a16:creationId xmlns:a16="http://schemas.microsoft.com/office/drawing/2014/main" id="{AC02D658-8700-42D7-A206-178A6A4DD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3040" y="83820"/>
          <a:ext cx="1036410" cy="1036410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1463040</xdr:colOff>
      <xdr:row>0</xdr:row>
      <xdr:rowOff>83820</xdr:rowOff>
    </xdr:from>
    <xdr:ext cx="1036410" cy="1036410"/>
    <xdr:pic>
      <xdr:nvPicPr>
        <xdr:cNvPr id="2" name="Рисунок 1">
          <a:extLst>
            <a:ext uri="{FF2B5EF4-FFF2-40B4-BE49-F238E27FC236}">
              <a16:creationId xmlns:a16="http://schemas.microsoft.com/office/drawing/2014/main" id="{EAFEBE11-4709-4A84-A5D6-4556BAEDE4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3040" y="83820"/>
          <a:ext cx="1036410" cy="103641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ABBB6-4509-4F78-9A1E-630F96919765}">
  <dimension ref="A1:B13"/>
  <sheetViews>
    <sheetView workbookViewId="0">
      <selection activeCell="A10" sqref="A10:B10"/>
    </sheetView>
  </sheetViews>
  <sheetFormatPr defaultRowHeight="14.4" x14ac:dyDescent="0.3"/>
  <cols>
    <col min="1" max="1" width="18.21875" customWidth="1"/>
    <col min="2" max="2" width="39" customWidth="1"/>
  </cols>
  <sheetData>
    <row r="1" spans="1:2" ht="96.6" customHeight="1" x14ac:dyDescent="0.3">
      <c r="A1" s="41" t="s">
        <v>123</v>
      </c>
      <c r="B1" s="28" t="s">
        <v>192</v>
      </c>
    </row>
    <row r="2" spans="1:2" x14ac:dyDescent="0.3">
      <c r="A2" s="67" t="s">
        <v>124</v>
      </c>
      <c r="B2" s="68"/>
    </row>
    <row r="3" spans="1:2" x14ac:dyDescent="0.3">
      <c r="A3" s="67" t="s">
        <v>126</v>
      </c>
      <c r="B3" s="68"/>
    </row>
    <row r="4" spans="1:2" x14ac:dyDescent="0.3">
      <c r="A4" s="67" t="s">
        <v>127</v>
      </c>
      <c r="B4" s="68"/>
    </row>
    <row r="5" spans="1:2" x14ac:dyDescent="0.3">
      <c r="A5" s="67" t="s">
        <v>128</v>
      </c>
      <c r="B5" s="68"/>
    </row>
    <row r="6" spans="1:2" x14ac:dyDescent="0.3">
      <c r="A6" s="67" t="s">
        <v>129</v>
      </c>
      <c r="B6" s="68"/>
    </row>
    <row r="7" spans="1:2" x14ac:dyDescent="0.3">
      <c r="A7" s="67" t="s">
        <v>179</v>
      </c>
      <c r="B7" s="68"/>
    </row>
    <row r="8" spans="1:2" x14ac:dyDescent="0.3">
      <c r="A8" s="67" t="s">
        <v>130</v>
      </c>
      <c r="B8" s="68"/>
    </row>
    <row r="9" spans="1:2" x14ac:dyDescent="0.3">
      <c r="A9" s="67" t="s">
        <v>215</v>
      </c>
      <c r="B9" s="68"/>
    </row>
    <row r="10" spans="1:2" x14ac:dyDescent="0.3">
      <c r="A10" s="67" t="s">
        <v>189</v>
      </c>
      <c r="B10" s="68"/>
    </row>
    <row r="11" spans="1:2" x14ac:dyDescent="0.3">
      <c r="A11" s="65" t="s">
        <v>190</v>
      </c>
      <c r="B11" s="66"/>
    </row>
    <row r="12" spans="1:2" x14ac:dyDescent="0.3">
      <c r="A12" s="65" t="s">
        <v>191</v>
      </c>
      <c r="B12" s="66"/>
    </row>
    <row r="13" spans="1:2" x14ac:dyDescent="0.3">
      <c r="A13" s="65" t="s">
        <v>193</v>
      </c>
      <c r="B13" s="66"/>
    </row>
  </sheetData>
  <mergeCells count="12">
    <mergeCell ref="A12:B12"/>
    <mergeCell ref="A13:B13"/>
    <mergeCell ref="A2:B2"/>
    <mergeCell ref="A3:B3"/>
    <mergeCell ref="A4:B4"/>
    <mergeCell ref="A5:B5"/>
    <mergeCell ref="A11:B11"/>
    <mergeCell ref="A6:B6"/>
    <mergeCell ref="A8:B8"/>
    <mergeCell ref="A7:B7"/>
    <mergeCell ref="A9:B9"/>
    <mergeCell ref="A10:B10"/>
  </mergeCells>
  <hyperlinks>
    <hyperlink ref="A2:B2" location="Консультации!R1C1" display="Консультации" xr:uid="{A7D8FD5F-7717-4E4E-B4A9-32ADAD6C28CE}"/>
    <hyperlink ref="A3:B3" location="'Бухгалтерское сопровождение'!R1C1" display="Бухгалтерское сопровождение" xr:uid="{644CCC68-8768-4EC9-9F97-E60438A824E8}"/>
    <hyperlink ref="A4:B4" location="'Надбавки к базовой цене'!R1C1" display="Надбавки к базовой цене" xr:uid="{D9A60E7C-3C48-4B7A-8E3A-CFF393E79295}"/>
    <hyperlink ref="A5:B5" location="'Нулевая отчетность'!R1C1" display="Нулевая отчетность" xr:uid="{9230D5EA-99DC-4187-B0C7-805FED200746}"/>
    <hyperlink ref="A6:B6" location="'Экспресс-Анализ'!R1C1" display="Экспресс-Анализ" xr:uid="{079DB7B8-0159-4FD4-9B57-4C0EA464180E}"/>
    <hyperlink ref="A8:B8" location="'Восстановление учета'!R1C1" display="Восстановление бухгалтерского и налогового учета" xr:uid="{429927D6-6F3F-4C61-A96E-5E8BEC619CBB}"/>
    <hyperlink ref="A7:B7" location="'Разовое бух.обслуживание'!R1C1" display="Разовое бухгалтерское обслуживание" xr:uid="{1DC423B0-9ACC-4A4E-A8F8-63B55FAB9ED2}"/>
    <hyperlink ref="A9:B9" location="'Постановка БУ и НУ'!R1C1" display="Постановка бухгалтерского и налогового учета" xr:uid="{59440B43-2976-4F59-842C-7ACB7770333E}"/>
    <hyperlink ref="A10:B10" location="'Кадровый учет'!R1C1" display="Постановка и ведение кадрового учета" xr:uid="{44DD9917-FA4F-441F-B3FA-58E220B1E04D}"/>
    <hyperlink ref="A11:B11" location="'Управленческий учет'!R1C1" display="Постановка и ведение управленческого учета" xr:uid="{0249885C-59E9-4776-972E-955C0D49966D}"/>
    <hyperlink ref="A12:B12" location="'Юридические услуги'!R1C1" display="Юридические услуги" xr:uid="{6A7C4BEE-66FA-46BD-A027-D61454F74D6A}"/>
    <hyperlink ref="A13:B13" location="'1С Автоматизация'!R1C1" display="1С Автоматизация" xr:uid="{564B1A2D-5115-4DEA-9FAC-EE8EB897DE9C}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A7CD4-3EF1-4B00-98C9-DA8535D2990D}">
  <dimension ref="A1:E39"/>
  <sheetViews>
    <sheetView topLeftCell="A19" zoomScaleNormal="100" workbookViewId="0">
      <selection activeCell="C20" sqref="C20"/>
    </sheetView>
  </sheetViews>
  <sheetFormatPr defaultColWidth="18.109375" defaultRowHeight="14.4" x14ac:dyDescent="0.3"/>
  <cols>
    <col min="1" max="1" width="57.88671875" style="7" customWidth="1"/>
    <col min="2" max="2" width="15.21875" style="7" customWidth="1"/>
    <col min="3" max="3" width="15.21875" style="8" customWidth="1"/>
    <col min="4" max="4" width="15.21875" style="7" customWidth="1"/>
    <col min="5" max="5" width="15.21875" style="8" customWidth="1"/>
    <col min="6" max="16384" width="18.109375" style="9"/>
  </cols>
  <sheetData>
    <row r="1" spans="1:5" ht="88.2" customHeight="1" x14ac:dyDescent="0.3">
      <c r="A1" s="11" t="s">
        <v>116</v>
      </c>
      <c r="B1" s="71" t="s">
        <v>117</v>
      </c>
      <c r="C1" s="72"/>
      <c r="D1" s="72"/>
      <c r="E1" s="72"/>
    </row>
    <row r="2" spans="1:5" x14ac:dyDescent="0.3">
      <c r="A2" s="70" t="s">
        <v>29</v>
      </c>
      <c r="B2" s="70"/>
      <c r="C2" s="70"/>
      <c r="D2" s="70"/>
      <c r="E2" s="70"/>
    </row>
    <row r="3" spans="1:5" ht="79.2" x14ac:dyDescent="0.3">
      <c r="A3" s="1" t="s">
        <v>11</v>
      </c>
      <c r="B3" s="1" t="s">
        <v>14</v>
      </c>
      <c r="C3" s="2" t="s">
        <v>12</v>
      </c>
      <c r="D3" s="1" t="s">
        <v>13</v>
      </c>
      <c r="E3" s="10" t="s">
        <v>19</v>
      </c>
    </row>
    <row r="4" spans="1:5" x14ac:dyDescent="0.3">
      <c r="A4" s="3" t="s">
        <v>16</v>
      </c>
      <c r="B4" s="3" t="s">
        <v>0</v>
      </c>
      <c r="C4" s="4">
        <v>1500</v>
      </c>
      <c r="D4" s="5" t="s">
        <v>18</v>
      </c>
      <c r="E4" s="6">
        <v>500</v>
      </c>
    </row>
    <row r="5" spans="1:5" x14ac:dyDescent="0.3">
      <c r="A5" s="3" t="s">
        <v>17</v>
      </c>
      <c r="B5" s="3" t="s">
        <v>0</v>
      </c>
      <c r="C5" s="4">
        <v>1000</v>
      </c>
      <c r="D5" s="5" t="s">
        <v>18</v>
      </c>
      <c r="E5" s="5" t="s">
        <v>18</v>
      </c>
    </row>
    <row r="6" spans="1:5" ht="27" x14ac:dyDescent="0.3">
      <c r="A6" s="3" t="s">
        <v>20</v>
      </c>
      <c r="B6" s="3" t="s">
        <v>0</v>
      </c>
      <c r="C6" s="4">
        <v>1000</v>
      </c>
      <c r="D6" s="5" t="s">
        <v>18</v>
      </c>
      <c r="E6" s="5" t="s">
        <v>18</v>
      </c>
    </row>
    <row r="7" spans="1:5" x14ac:dyDescent="0.3">
      <c r="A7" s="3" t="s">
        <v>21</v>
      </c>
      <c r="B7" s="3" t="s">
        <v>0</v>
      </c>
      <c r="C7" s="4">
        <v>1000</v>
      </c>
      <c r="D7" s="5" t="s">
        <v>18</v>
      </c>
      <c r="E7" s="5" t="s">
        <v>18</v>
      </c>
    </row>
    <row r="8" spans="1:5" x14ac:dyDescent="0.3">
      <c r="A8" s="3" t="s">
        <v>22</v>
      </c>
      <c r="B8" s="3" t="s">
        <v>0</v>
      </c>
      <c r="C8" s="4">
        <v>1000</v>
      </c>
      <c r="D8" s="5" t="s">
        <v>18</v>
      </c>
      <c r="E8" s="5" t="s">
        <v>18</v>
      </c>
    </row>
    <row r="9" spans="1:5" ht="27" x14ac:dyDescent="0.3">
      <c r="A9" s="3" t="s">
        <v>1</v>
      </c>
      <c r="B9" s="3" t="s">
        <v>0</v>
      </c>
      <c r="C9" s="4">
        <v>1500</v>
      </c>
      <c r="D9" s="5" t="s">
        <v>18</v>
      </c>
      <c r="E9" s="6">
        <v>500</v>
      </c>
    </row>
    <row r="10" spans="1:5" x14ac:dyDescent="0.3">
      <c r="A10" s="3" t="s">
        <v>2</v>
      </c>
      <c r="B10" s="3" t="s">
        <v>0</v>
      </c>
      <c r="C10" s="4">
        <v>1000</v>
      </c>
      <c r="D10" s="5" t="s">
        <v>18</v>
      </c>
      <c r="E10" s="6" t="s">
        <v>18</v>
      </c>
    </row>
    <row r="11" spans="1:5" x14ac:dyDescent="0.3">
      <c r="A11" s="3" t="s">
        <v>3</v>
      </c>
      <c r="B11" s="3" t="s">
        <v>0</v>
      </c>
      <c r="C11" s="4">
        <v>1500</v>
      </c>
      <c r="D11" s="5" t="s">
        <v>18</v>
      </c>
      <c r="E11" s="6">
        <v>500</v>
      </c>
    </row>
    <row r="12" spans="1:5" x14ac:dyDescent="0.3">
      <c r="A12" s="3" t="s">
        <v>4</v>
      </c>
      <c r="B12" s="3" t="s">
        <v>0</v>
      </c>
      <c r="C12" s="4">
        <v>1000</v>
      </c>
      <c r="D12" s="5" t="s">
        <v>18</v>
      </c>
      <c r="E12" s="6" t="s">
        <v>18</v>
      </c>
    </row>
    <row r="13" spans="1:5" x14ac:dyDescent="0.3">
      <c r="A13" s="3" t="s">
        <v>5</v>
      </c>
      <c r="B13" s="3" t="s">
        <v>0</v>
      </c>
      <c r="C13" s="4">
        <v>1500</v>
      </c>
      <c r="D13" s="5" t="s">
        <v>18</v>
      </c>
      <c r="E13" s="6">
        <v>500</v>
      </c>
    </row>
    <row r="14" spans="1:5" x14ac:dyDescent="0.3">
      <c r="A14" s="3" t="s">
        <v>6</v>
      </c>
      <c r="B14" s="3" t="s">
        <v>0</v>
      </c>
      <c r="C14" s="4">
        <v>1000</v>
      </c>
      <c r="D14" s="5" t="s">
        <v>18</v>
      </c>
      <c r="E14" s="6" t="s">
        <v>18</v>
      </c>
    </row>
    <row r="15" spans="1:5" ht="27" x14ac:dyDescent="0.3">
      <c r="A15" s="3" t="s">
        <v>7</v>
      </c>
      <c r="B15" s="3" t="s">
        <v>0</v>
      </c>
      <c r="C15" s="4">
        <v>1500</v>
      </c>
      <c r="D15" s="5" t="s">
        <v>18</v>
      </c>
      <c r="E15" s="6">
        <v>500</v>
      </c>
    </row>
    <row r="16" spans="1:5" x14ac:dyDescent="0.3">
      <c r="A16" s="3" t="s">
        <v>8</v>
      </c>
      <c r="B16" s="3" t="s">
        <v>0</v>
      </c>
      <c r="C16" s="4">
        <v>1000</v>
      </c>
      <c r="D16" s="5" t="s">
        <v>18</v>
      </c>
      <c r="E16" s="6" t="s">
        <v>18</v>
      </c>
    </row>
    <row r="17" spans="1:5" x14ac:dyDescent="0.3">
      <c r="A17" s="3" t="s">
        <v>15</v>
      </c>
      <c r="B17" s="5" t="s">
        <v>0</v>
      </c>
      <c r="C17" s="6">
        <v>1500</v>
      </c>
      <c r="D17" s="6">
        <v>1500</v>
      </c>
      <c r="E17" s="6">
        <v>1500</v>
      </c>
    </row>
    <row r="18" spans="1:5" x14ac:dyDescent="0.3">
      <c r="A18" s="3" t="s">
        <v>37</v>
      </c>
      <c r="B18" s="3" t="s">
        <v>0</v>
      </c>
      <c r="C18" s="4">
        <v>1500</v>
      </c>
      <c r="D18" s="5" t="s">
        <v>18</v>
      </c>
      <c r="E18" s="6">
        <v>500</v>
      </c>
    </row>
    <row r="19" spans="1:5" x14ac:dyDescent="0.3">
      <c r="A19" s="3" t="s">
        <v>38</v>
      </c>
      <c r="B19" s="3" t="s">
        <v>0</v>
      </c>
      <c r="C19" s="4">
        <v>1000</v>
      </c>
      <c r="D19" s="5" t="s">
        <v>18</v>
      </c>
      <c r="E19" s="6" t="s">
        <v>18</v>
      </c>
    </row>
    <row r="20" spans="1:5" x14ac:dyDescent="0.3">
      <c r="A20" s="55"/>
      <c r="B20" s="55"/>
      <c r="C20" s="56"/>
      <c r="D20" s="40"/>
      <c r="E20" s="57"/>
    </row>
    <row r="21" spans="1:5" x14ac:dyDescent="0.3">
      <c r="A21" s="58"/>
      <c r="B21" s="58"/>
      <c r="C21" s="59"/>
      <c r="D21" s="39"/>
      <c r="E21" s="60"/>
    </row>
    <row r="22" spans="1:5" ht="89.4" customHeight="1" x14ac:dyDescent="0.3">
      <c r="A22" s="11" t="s">
        <v>116</v>
      </c>
      <c r="B22" s="71" t="s">
        <v>117</v>
      </c>
      <c r="C22" s="72"/>
      <c r="D22" s="72"/>
      <c r="E22" s="72"/>
    </row>
    <row r="23" spans="1:5" x14ac:dyDescent="0.3">
      <c r="A23" s="70" t="s">
        <v>30</v>
      </c>
      <c r="B23" s="70"/>
      <c r="C23" s="70"/>
      <c r="D23" s="70"/>
      <c r="E23" s="70"/>
    </row>
    <row r="24" spans="1:5" ht="39.6" x14ac:dyDescent="0.3">
      <c r="A24" s="1" t="s">
        <v>36</v>
      </c>
      <c r="B24" s="2" t="s">
        <v>24</v>
      </c>
      <c r="C24" s="2" t="s">
        <v>25</v>
      </c>
      <c r="D24" s="2" t="s">
        <v>26</v>
      </c>
      <c r="E24" s="2" t="s">
        <v>27</v>
      </c>
    </row>
    <row r="25" spans="1:5" x14ac:dyDescent="0.3">
      <c r="A25" s="3" t="s">
        <v>23</v>
      </c>
      <c r="B25" s="4">
        <v>3000</v>
      </c>
      <c r="C25" s="4">
        <v>6000</v>
      </c>
      <c r="D25" s="6">
        <v>12000</v>
      </c>
      <c r="E25" s="6">
        <v>18000</v>
      </c>
    </row>
    <row r="26" spans="1:5" ht="27" x14ac:dyDescent="0.3">
      <c r="A26" s="3" t="s">
        <v>28</v>
      </c>
      <c r="B26" s="4">
        <v>2250</v>
      </c>
      <c r="C26" s="4">
        <v>4500</v>
      </c>
      <c r="D26" s="6">
        <v>9000</v>
      </c>
      <c r="E26" s="6">
        <v>14000</v>
      </c>
    </row>
    <row r="27" spans="1:5" ht="27" x14ac:dyDescent="0.3">
      <c r="A27" s="3" t="s">
        <v>31</v>
      </c>
      <c r="B27" s="4">
        <v>2250</v>
      </c>
      <c r="C27" s="4">
        <v>4500</v>
      </c>
      <c r="D27" s="6">
        <v>9000</v>
      </c>
      <c r="E27" s="6">
        <v>14000</v>
      </c>
    </row>
    <row r="28" spans="1:5" ht="27" x14ac:dyDescent="0.3">
      <c r="A28" s="3" t="s">
        <v>32</v>
      </c>
      <c r="B28" s="4">
        <v>2250</v>
      </c>
      <c r="C28" s="4">
        <v>4500</v>
      </c>
      <c r="D28" s="6">
        <v>9000</v>
      </c>
      <c r="E28" s="6">
        <v>14000</v>
      </c>
    </row>
    <row r="29" spans="1:5" ht="27" x14ac:dyDescent="0.3">
      <c r="A29" s="3" t="s">
        <v>33</v>
      </c>
      <c r="B29" s="4">
        <v>2250</v>
      </c>
      <c r="C29" s="4">
        <v>4500</v>
      </c>
      <c r="D29" s="6">
        <v>9000</v>
      </c>
      <c r="E29" s="6">
        <v>14000</v>
      </c>
    </row>
    <row r="30" spans="1:5" ht="27" x14ac:dyDescent="0.3">
      <c r="A30" s="3" t="s">
        <v>34</v>
      </c>
      <c r="B30" s="4">
        <v>2250</v>
      </c>
      <c r="C30" s="4">
        <v>4500</v>
      </c>
      <c r="D30" s="6">
        <v>9000</v>
      </c>
      <c r="E30" s="6">
        <v>14000</v>
      </c>
    </row>
    <row r="31" spans="1:5" ht="27" x14ac:dyDescent="0.3">
      <c r="A31" s="3" t="s">
        <v>35</v>
      </c>
      <c r="B31" s="4">
        <v>2250</v>
      </c>
      <c r="C31" s="4">
        <v>4500</v>
      </c>
      <c r="D31" s="6">
        <v>9000</v>
      </c>
      <c r="E31" s="6">
        <v>14000</v>
      </c>
    </row>
    <row r="33" spans="1:5" x14ac:dyDescent="0.3">
      <c r="A33" s="69" t="s">
        <v>39</v>
      </c>
      <c r="B33" s="69"/>
      <c r="C33" s="69"/>
      <c r="D33" s="69"/>
      <c r="E33" s="69"/>
    </row>
    <row r="34" spans="1:5" x14ac:dyDescent="0.3">
      <c r="A34" s="69" t="s">
        <v>40</v>
      </c>
      <c r="B34" s="69"/>
      <c r="C34" s="69"/>
      <c r="D34" s="69"/>
      <c r="E34" s="69"/>
    </row>
    <row r="35" spans="1:5" x14ac:dyDescent="0.3">
      <c r="A35" s="69" t="s">
        <v>41</v>
      </c>
      <c r="B35" s="69"/>
      <c r="C35" s="69"/>
      <c r="D35" s="69"/>
      <c r="E35" s="69"/>
    </row>
    <row r="36" spans="1:5" x14ac:dyDescent="0.3">
      <c r="A36" s="69" t="s">
        <v>42</v>
      </c>
      <c r="B36" s="69"/>
      <c r="C36" s="69"/>
      <c r="D36" s="69"/>
      <c r="E36" s="69"/>
    </row>
    <row r="37" spans="1:5" x14ac:dyDescent="0.3">
      <c r="A37" s="69"/>
      <c r="B37" s="69"/>
      <c r="C37" s="69"/>
      <c r="D37" s="69"/>
      <c r="E37" s="69"/>
    </row>
    <row r="38" spans="1:5" x14ac:dyDescent="0.3">
      <c r="A38" s="69"/>
      <c r="B38" s="69"/>
      <c r="C38" s="69"/>
      <c r="D38" s="69"/>
      <c r="E38" s="69"/>
    </row>
    <row r="39" spans="1:5" x14ac:dyDescent="0.3">
      <c r="A39" s="42" t="s">
        <v>125</v>
      </c>
    </row>
  </sheetData>
  <mergeCells count="8">
    <mergeCell ref="A36:E38"/>
    <mergeCell ref="A2:E2"/>
    <mergeCell ref="A23:E23"/>
    <mergeCell ref="B1:E1"/>
    <mergeCell ref="B22:E22"/>
    <mergeCell ref="A33:E33"/>
    <mergeCell ref="A34:E34"/>
    <mergeCell ref="A35:E35"/>
  </mergeCells>
  <hyperlinks>
    <hyperlink ref="A39" location="Оглавление!R1C1" display="Вернуться в оглавление" xr:uid="{BC361DEB-7430-436D-A222-9CE7922F2CF3}"/>
  </hyperlinks>
  <pageMargins left="0.7" right="0.7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724E5-2CF5-494B-8E3F-429F85E4B3BC}">
  <dimension ref="A1:K21"/>
  <sheetViews>
    <sheetView topLeftCell="C1" zoomScale="85" zoomScaleNormal="85" workbookViewId="0">
      <selection activeCell="H17" sqref="H17"/>
    </sheetView>
  </sheetViews>
  <sheetFormatPr defaultColWidth="18.109375" defaultRowHeight="14.4" x14ac:dyDescent="0.3"/>
  <cols>
    <col min="1" max="1" width="52.5546875" style="7" customWidth="1"/>
    <col min="2" max="2" width="19.33203125" style="7" customWidth="1"/>
    <col min="3" max="3" width="19.33203125" style="8" customWidth="1"/>
    <col min="4" max="4" width="19.33203125" style="7" customWidth="1"/>
    <col min="5" max="5" width="19.33203125" style="8" customWidth="1"/>
    <col min="6" max="6" width="45.109375" style="9" customWidth="1"/>
    <col min="7" max="11" width="15.88671875" style="9" customWidth="1"/>
    <col min="12" max="16384" width="18.109375" style="9"/>
  </cols>
  <sheetData>
    <row r="1" spans="1:11" ht="88.2" customHeight="1" x14ac:dyDescent="0.3">
      <c r="A1" s="29" t="s">
        <v>118</v>
      </c>
      <c r="B1" s="71" t="s">
        <v>56</v>
      </c>
      <c r="C1" s="71"/>
      <c r="D1" s="71"/>
      <c r="E1" s="71"/>
      <c r="F1" s="11"/>
      <c r="G1" s="71" t="s">
        <v>59</v>
      </c>
      <c r="H1" s="71"/>
      <c r="I1" s="71"/>
      <c r="J1" s="71"/>
      <c r="K1" s="71"/>
    </row>
    <row r="2" spans="1:11" s="18" customFormat="1" ht="15.6" customHeight="1" x14ac:dyDescent="0.3">
      <c r="A2" s="73" t="s">
        <v>61</v>
      </c>
      <c r="B2" s="73"/>
      <c r="C2" s="73"/>
      <c r="D2" s="73"/>
      <c r="E2" s="73"/>
      <c r="F2" s="73" t="s">
        <v>61</v>
      </c>
      <c r="G2" s="73"/>
      <c r="H2" s="73"/>
      <c r="I2" s="73"/>
      <c r="J2" s="73"/>
      <c r="K2" s="73"/>
    </row>
    <row r="3" spans="1:11" ht="30.6" customHeight="1" x14ac:dyDescent="0.3">
      <c r="A3" s="76" t="s">
        <v>101</v>
      </c>
      <c r="B3" s="76" t="s">
        <v>47</v>
      </c>
      <c r="C3" s="76"/>
      <c r="D3" s="76"/>
      <c r="E3" s="76"/>
      <c r="F3" s="76" t="s">
        <v>101</v>
      </c>
      <c r="G3" s="78" t="s">
        <v>47</v>
      </c>
      <c r="H3" s="79"/>
      <c r="I3" s="79"/>
      <c r="J3" s="79"/>
      <c r="K3" s="80"/>
    </row>
    <row r="4" spans="1:11" ht="28.8" x14ac:dyDescent="0.3">
      <c r="A4" s="76"/>
      <c r="B4" s="12" t="s">
        <v>43</v>
      </c>
      <c r="C4" s="13" t="s">
        <v>44</v>
      </c>
      <c r="D4" s="14" t="s">
        <v>45</v>
      </c>
      <c r="E4" s="15" t="s">
        <v>46</v>
      </c>
      <c r="F4" s="76"/>
      <c r="G4" s="12" t="s">
        <v>43</v>
      </c>
      <c r="H4" s="13" t="s">
        <v>44</v>
      </c>
      <c r="I4" s="14" t="s">
        <v>45</v>
      </c>
      <c r="J4" s="15" t="s">
        <v>46</v>
      </c>
      <c r="K4" s="20" t="s">
        <v>63</v>
      </c>
    </row>
    <row r="5" spans="1:11" x14ac:dyDescent="0.3">
      <c r="A5" s="16" t="s">
        <v>49</v>
      </c>
      <c r="B5" s="17">
        <v>7000</v>
      </c>
      <c r="C5" s="17">
        <v>5000</v>
      </c>
      <c r="D5" s="17">
        <v>3000</v>
      </c>
      <c r="E5" s="17">
        <v>3000</v>
      </c>
      <c r="F5" s="16" t="s">
        <v>49</v>
      </c>
      <c r="G5" s="17">
        <v>6500</v>
      </c>
      <c r="H5" s="17">
        <v>4500</v>
      </c>
      <c r="I5" s="17">
        <v>2500</v>
      </c>
      <c r="J5" s="17">
        <v>2500</v>
      </c>
      <c r="K5" s="17">
        <v>2000</v>
      </c>
    </row>
    <row r="6" spans="1:11" x14ac:dyDescent="0.3">
      <c r="A6" s="16" t="s">
        <v>50</v>
      </c>
      <c r="B6" s="17">
        <v>12000</v>
      </c>
      <c r="C6" s="17">
        <v>10000</v>
      </c>
      <c r="D6" s="17">
        <v>8000</v>
      </c>
      <c r="E6" s="17">
        <v>8000</v>
      </c>
      <c r="F6" s="16" t="s">
        <v>50</v>
      </c>
      <c r="G6" s="17">
        <v>11500</v>
      </c>
      <c r="H6" s="17">
        <v>9500</v>
      </c>
      <c r="I6" s="17">
        <v>7500</v>
      </c>
      <c r="J6" s="17">
        <v>7500</v>
      </c>
      <c r="K6" s="17">
        <v>7000</v>
      </c>
    </row>
    <row r="7" spans="1:11" x14ac:dyDescent="0.3">
      <c r="A7" s="16" t="s">
        <v>51</v>
      </c>
      <c r="B7" s="17">
        <v>17000</v>
      </c>
      <c r="C7" s="17">
        <v>15000</v>
      </c>
      <c r="D7" s="17">
        <v>13000</v>
      </c>
      <c r="E7" s="17">
        <v>13000</v>
      </c>
      <c r="F7" s="16" t="s">
        <v>51</v>
      </c>
      <c r="G7" s="17">
        <v>16500</v>
      </c>
      <c r="H7" s="17">
        <v>14500</v>
      </c>
      <c r="I7" s="17">
        <v>12500</v>
      </c>
      <c r="J7" s="17">
        <v>12500</v>
      </c>
      <c r="K7" s="17">
        <v>12000</v>
      </c>
    </row>
    <row r="8" spans="1:11" ht="15.6" customHeight="1" x14ac:dyDescent="0.3">
      <c r="A8" s="16" t="s">
        <v>52</v>
      </c>
      <c r="B8" s="17">
        <v>22000</v>
      </c>
      <c r="C8" s="17">
        <v>20000</v>
      </c>
      <c r="D8" s="17">
        <v>18000</v>
      </c>
      <c r="E8" s="17">
        <v>18000</v>
      </c>
      <c r="F8" s="16" t="s">
        <v>52</v>
      </c>
      <c r="G8" s="17">
        <v>21500</v>
      </c>
      <c r="H8" s="17">
        <v>19500</v>
      </c>
      <c r="I8" s="17">
        <v>17500</v>
      </c>
      <c r="J8" s="17">
        <v>17500</v>
      </c>
      <c r="K8" s="17">
        <v>17000</v>
      </c>
    </row>
    <row r="9" spans="1:11" x14ac:dyDescent="0.3">
      <c r="A9" s="16" t="s">
        <v>53</v>
      </c>
      <c r="B9" s="17">
        <v>27000</v>
      </c>
      <c r="C9" s="17">
        <v>25000</v>
      </c>
      <c r="D9" s="17">
        <v>23000</v>
      </c>
      <c r="E9" s="17">
        <v>23000</v>
      </c>
      <c r="F9" s="16" t="s">
        <v>53</v>
      </c>
      <c r="G9" s="17">
        <v>26500</v>
      </c>
      <c r="H9" s="17">
        <v>24500</v>
      </c>
      <c r="I9" s="17">
        <v>22500</v>
      </c>
      <c r="J9" s="17">
        <v>22500</v>
      </c>
      <c r="K9" s="17">
        <v>22000</v>
      </c>
    </row>
    <row r="10" spans="1:11" ht="14.4" customHeight="1" x14ac:dyDescent="0.3">
      <c r="A10" s="16" t="s">
        <v>54</v>
      </c>
      <c r="B10" s="77" t="s">
        <v>48</v>
      </c>
      <c r="C10" s="77"/>
      <c r="D10" s="77"/>
      <c r="E10" s="77"/>
      <c r="F10" s="16" t="s">
        <v>54</v>
      </c>
      <c r="G10" s="81" t="s">
        <v>48</v>
      </c>
      <c r="H10" s="82"/>
      <c r="I10" s="82"/>
      <c r="J10" s="82"/>
      <c r="K10" s="83"/>
    </row>
    <row r="11" spans="1:11" ht="40.200000000000003" x14ac:dyDescent="0.3">
      <c r="A11" s="3" t="s">
        <v>55</v>
      </c>
      <c r="B11" s="4">
        <v>1000</v>
      </c>
      <c r="C11" s="4">
        <v>1000</v>
      </c>
      <c r="D11" s="4">
        <v>1000</v>
      </c>
      <c r="E11" s="4">
        <v>1000</v>
      </c>
      <c r="F11" s="3" t="s">
        <v>55</v>
      </c>
      <c r="G11" s="4">
        <v>1000</v>
      </c>
      <c r="H11" s="4">
        <v>1000</v>
      </c>
      <c r="I11" s="4">
        <v>1000</v>
      </c>
      <c r="J11" s="4">
        <v>1000</v>
      </c>
      <c r="K11" s="4">
        <v>1000</v>
      </c>
    </row>
    <row r="12" spans="1:11" ht="27" x14ac:dyDescent="0.3">
      <c r="A12" s="3" t="s">
        <v>258</v>
      </c>
      <c r="B12" s="4">
        <v>1000</v>
      </c>
      <c r="C12" s="4">
        <v>1000</v>
      </c>
      <c r="D12" s="4">
        <v>1000</v>
      </c>
      <c r="E12" s="4">
        <v>1000</v>
      </c>
      <c r="F12" s="3" t="s">
        <v>258</v>
      </c>
      <c r="G12" s="4">
        <v>1000</v>
      </c>
      <c r="H12" s="4">
        <v>1000</v>
      </c>
      <c r="I12" s="4">
        <v>1000</v>
      </c>
      <c r="J12" s="4">
        <v>1000</v>
      </c>
      <c r="K12" s="4">
        <v>1000</v>
      </c>
    </row>
    <row r="13" spans="1:11" ht="14.4" customHeight="1" x14ac:dyDescent="0.3">
      <c r="A13" s="74" t="s">
        <v>60</v>
      </c>
      <c r="B13" s="74"/>
      <c r="C13" s="74"/>
      <c r="D13" s="74"/>
      <c r="E13" s="74"/>
      <c r="F13" s="74" t="s">
        <v>60</v>
      </c>
      <c r="G13" s="74"/>
      <c r="H13" s="74"/>
      <c r="I13" s="74"/>
      <c r="J13" s="74"/>
      <c r="K13" s="74"/>
    </row>
    <row r="14" spans="1:11" ht="40.200000000000003" customHeight="1" x14ac:dyDescent="0.3">
      <c r="A14" s="75" t="s">
        <v>62</v>
      </c>
      <c r="B14" s="75"/>
      <c r="C14" s="75"/>
      <c r="D14" s="75"/>
      <c r="E14" s="75"/>
      <c r="F14" s="75" t="s">
        <v>62</v>
      </c>
      <c r="G14" s="75"/>
      <c r="H14" s="75"/>
      <c r="I14" s="75"/>
      <c r="J14" s="75"/>
      <c r="K14" s="75"/>
    </row>
    <row r="15" spans="1:11" x14ac:dyDescent="0.3">
      <c r="A15" s="42" t="s">
        <v>125</v>
      </c>
      <c r="B15" s="19"/>
      <c r="C15" s="19"/>
      <c r="D15" s="19"/>
      <c r="E15" s="19"/>
      <c r="F15" s="42" t="s">
        <v>125</v>
      </c>
    </row>
    <row r="16" spans="1:11" x14ac:dyDescent="0.3">
      <c r="A16" s="43" t="s">
        <v>182</v>
      </c>
      <c r="B16" s="19"/>
      <c r="C16" s="19"/>
      <c r="D16" s="19"/>
      <c r="E16" s="19"/>
      <c r="F16" s="43" t="s">
        <v>182</v>
      </c>
    </row>
    <row r="17" spans="1:5" x14ac:dyDescent="0.3">
      <c r="A17" s="19"/>
      <c r="B17" s="19"/>
      <c r="C17" s="19"/>
      <c r="D17" s="19"/>
      <c r="E17" s="19"/>
    </row>
    <row r="18" spans="1:5" x14ac:dyDescent="0.3">
      <c r="A18" s="19"/>
      <c r="B18" s="19"/>
      <c r="C18" s="19"/>
      <c r="D18" s="19"/>
      <c r="E18" s="19"/>
    </row>
    <row r="19" spans="1:5" x14ac:dyDescent="0.3">
      <c r="A19" s="19"/>
      <c r="B19" s="19"/>
      <c r="C19" s="19"/>
      <c r="D19" s="19"/>
      <c r="E19" s="19"/>
    </row>
    <row r="20" spans="1:5" x14ac:dyDescent="0.3">
      <c r="A20" s="19"/>
      <c r="B20" s="19"/>
      <c r="C20" s="19"/>
      <c r="D20" s="19"/>
      <c r="E20" s="19"/>
    </row>
    <row r="21" spans="1:5" x14ac:dyDescent="0.3">
      <c r="C21" s="27"/>
      <c r="D21" s="27"/>
      <c r="E21" s="27"/>
    </row>
  </sheetData>
  <mergeCells count="14">
    <mergeCell ref="G1:K1"/>
    <mergeCell ref="F2:K2"/>
    <mergeCell ref="A2:E2"/>
    <mergeCell ref="A13:E13"/>
    <mergeCell ref="A14:E14"/>
    <mergeCell ref="B1:E1"/>
    <mergeCell ref="A3:A4"/>
    <mergeCell ref="B3:E3"/>
    <mergeCell ref="B10:E10"/>
    <mergeCell ref="G3:K3"/>
    <mergeCell ref="G10:K10"/>
    <mergeCell ref="F13:K13"/>
    <mergeCell ref="F14:K14"/>
    <mergeCell ref="F3:F4"/>
  </mergeCells>
  <hyperlinks>
    <hyperlink ref="A15" location="Оглавление!R1C1" display="Вернуться в оглавление" xr:uid="{51F598E1-F3CA-450E-A7FE-6A2D7808AECD}"/>
    <hyperlink ref="F15" location="Оглавление!R1C1" display="Вернуться в оглавление" xr:uid="{6B509F9F-DD0A-463D-BE6F-963BC75D014E}"/>
    <hyperlink ref="A16" location="'Надбавки к базовой цене'!R1C1" display="Надбавки к базовой стоимости" xr:uid="{19561E29-773C-4A1E-B46D-BF17766DC557}"/>
    <hyperlink ref="F16" location="'Надбавки к базовой цене'!R1C1" display="Надбавки к базовой стоимости" xr:uid="{06AA371B-3B8B-4646-B920-B656844CD092}"/>
  </hyperlinks>
  <pageMargins left="0.7" right="0.7" top="0.75" bottom="0.75" header="0.3" footer="0.3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1B497-D0E3-4BF9-9ACF-4C2B7865CEB4}">
  <dimension ref="A1:G220"/>
  <sheetViews>
    <sheetView topLeftCell="A205" workbookViewId="0">
      <selection activeCell="A17" sqref="A17"/>
    </sheetView>
  </sheetViews>
  <sheetFormatPr defaultRowHeight="14.4" x14ac:dyDescent="0.3"/>
  <cols>
    <col min="1" max="1" width="41.109375" customWidth="1"/>
    <col min="2" max="2" width="14.109375" customWidth="1"/>
    <col min="3" max="7" width="13.5546875" customWidth="1"/>
    <col min="8" max="8" width="16.5546875" customWidth="1"/>
  </cols>
  <sheetData>
    <row r="1" spans="1:7" ht="90.6" customHeight="1" x14ac:dyDescent="0.3">
      <c r="A1" s="11"/>
      <c r="B1" s="71" t="s">
        <v>112</v>
      </c>
      <c r="C1" s="71"/>
      <c r="D1" s="72"/>
      <c r="E1" s="72"/>
      <c r="F1" s="72"/>
      <c r="G1" s="72"/>
    </row>
    <row r="2" spans="1:7" x14ac:dyDescent="0.3">
      <c r="A2" s="84" t="s">
        <v>109</v>
      </c>
      <c r="B2" s="84"/>
      <c r="C2" s="84"/>
      <c r="D2" s="84"/>
      <c r="E2" s="84"/>
      <c r="F2" s="84"/>
      <c r="G2" s="84"/>
    </row>
    <row r="3" spans="1:7" x14ac:dyDescent="0.3">
      <c r="A3" s="85" t="s">
        <v>102</v>
      </c>
      <c r="B3" s="87" t="s">
        <v>43</v>
      </c>
      <c r="C3" s="87"/>
      <c r="D3" s="87"/>
      <c r="E3" s="87"/>
      <c r="F3" s="87"/>
      <c r="G3" s="87"/>
    </row>
    <row r="4" spans="1:7" ht="27" x14ac:dyDescent="0.3">
      <c r="A4" s="86"/>
      <c r="B4" s="30" t="s">
        <v>108</v>
      </c>
      <c r="C4" s="12" t="s">
        <v>103</v>
      </c>
      <c r="D4" s="13" t="s">
        <v>104</v>
      </c>
      <c r="E4" s="14" t="s">
        <v>105</v>
      </c>
      <c r="F4" s="14" t="s">
        <v>106</v>
      </c>
      <c r="G4" s="15" t="s">
        <v>107</v>
      </c>
    </row>
    <row r="5" spans="1:7" x14ac:dyDescent="0.3">
      <c r="A5" s="5" t="s">
        <v>57</v>
      </c>
      <c r="B5" s="31">
        <v>0.2</v>
      </c>
      <c r="C5" s="4">
        <f>7000*B5</f>
        <v>1400</v>
      </c>
      <c r="D5" s="4">
        <f>12000*B5</f>
        <v>2400</v>
      </c>
      <c r="E5" s="4">
        <f>17000*B5</f>
        <v>3400</v>
      </c>
      <c r="F5" s="4">
        <f>22000*B5</f>
        <v>4400</v>
      </c>
      <c r="G5" s="4">
        <f>27000*B5</f>
        <v>5400</v>
      </c>
    </row>
    <row r="6" spans="1:7" ht="27" x14ac:dyDescent="0.3">
      <c r="A6" s="5" t="s">
        <v>58</v>
      </c>
      <c r="B6" s="31">
        <v>0.1</v>
      </c>
      <c r="C6" s="4">
        <f>7000*B6</f>
        <v>700</v>
      </c>
      <c r="D6" s="4">
        <f t="shared" ref="D6:D21" si="0">12000*B6</f>
        <v>1200</v>
      </c>
      <c r="E6" s="4">
        <f t="shared" ref="E6:E21" si="1">17000*B6</f>
        <v>1700</v>
      </c>
      <c r="F6" s="4">
        <f t="shared" ref="F6:F20" si="2">22000*B6</f>
        <v>2200</v>
      </c>
      <c r="G6" s="4">
        <f t="shared" ref="G6:G21" si="3">27000*B6</f>
        <v>2700</v>
      </c>
    </row>
    <row r="7" spans="1:7" ht="27" x14ac:dyDescent="0.3">
      <c r="A7" s="5" t="s">
        <v>77</v>
      </c>
      <c r="B7" s="31">
        <v>0.05</v>
      </c>
      <c r="C7" s="4">
        <f t="shared" ref="C7:C21" si="4">7000*B7</f>
        <v>350</v>
      </c>
      <c r="D7" s="4">
        <f t="shared" si="0"/>
        <v>600</v>
      </c>
      <c r="E7" s="4">
        <f t="shared" si="1"/>
        <v>850</v>
      </c>
      <c r="F7" s="4">
        <f t="shared" si="2"/>
        <v>1100</v>
      </c>
      <c r="G7" s="4">
        <f t="shared" si="3"/>
        <v>1350</v>
      </c>
    </row>
    <row r="8" spans="1:7" x14ac:dyDescent="0.3">
      <c r="A8" s="5" t="s">
        <v>64</v>
      </c>
      <c r="B8" s="31">
        <v>0.2</v>
      </c>
      <c r="C8" s="4">
        <f t="shared" si="4"/>
        <v>1400</v>
      </c>
      <c r="D8" s="4">
        <f t="shared" si="0"/>
        <v>2400</v>
      </c>
      <c r="E8" s="4">
        <f t="shared" si="1"/>
        <v>3400</v>
      </c>
      <c r="F8" s="4">
        <f t="shared" si="2"/>
        <v>4400</v>
      </c>
      <c r="G8" s="4">
        <f t="shared" si="3"/>
        <v>5400</v>
      </c>
    </row>
    <row r="9" spans="1:7" x14ac:dyDescent="0.3">
      <c r="A9" s="5" t="s">
        <v>65</v>
      </c>
      <c r="B9" s="31">
        <v>0.1</v>
      </c>
      <c r="C9" s="4">
        <f t="shared" si="4"/>
        <v>700</v>
      </c>
      <c r="D9" s="4">
        <f t="shared" si="0"/>
        <v>1200</v>
      </c>
      <c r="E9" s="4">
        <f t="shared" si="1"/>
        <v>1700</v>
      </c>
      <c r="F9" s="4">
        <f t="shared" si="2"/>
        <v>2200</v>
      </c>
      <c r="G9" s="4">
        <f t="shared" si="3"/>
        <v>2700</v>
      </c>
    </row>
    <row r="10" spans="1:7" ht="27" x14ac:dyDescent="0.3">
      <c r="A10" s="5" t="s">
        <v>78</v>
      </c>
      <c r="B10" s="31">
        <v>0.15</v>
      </c>
      <c r="C10" s="4">
        <f t="shared" si="4"/>
        <v>1050</v>
      </c>
      <c r="D10" s="4">
        <f t="shared" si="0"/>
        <v>1800</v>
      </c>
      <c r="E10" s="4">
        <f t="shared" si="1"/>
        <v>2550</v>
      </c>
      <c r="F10" s="4">
        <f t="shared" si="2"/>
        <v>3300</v>
      </c>
      <c r="G10" s="4">
        <f t="shared" si="3"/>
        <v>4050</v>
      </c>
    </row>
    <row r="11" spans="1:7" x14ac:dyDescent="0.3">
      <c r="A11" s="5" t="s">
        <v>66</v>
      </c>
      <c r="B11" s="31">
        <v>0.25</v>
      </c>
      <c r="C11" s="4">
        <f t="shared" si="4"/>
        <v>1750</v>
      </c>
      <c r="D11" s="4">
        <f t="shared" si="0"/>
        <v>3000</v>
      </c>
      <c r="E11" s="4">
        <f t="shared" si="1"/>
        <v>4250</v>
      </c>
      <c r="F11" s="4">
        <f t="shared" si="2"/>
        <v>5500</v>
      </c>
      <c r="G11" s="4">
        <f t="shared" si="3"/>
        <v>6750</v>
      </c>
    </row>
    <row r="12" spans="1:7" x14ac:dyDescent="0.3">
      <c r="A12" s="5" t="s">
        <v>67</v>
      </c>
      <c r="B12" s="32">
        <v>0.2</v>
      </c>
      <c r="C12" s="4">
        <f t="shared" si="4"/>
        <v>1400</v>
      </c>
      <c r="D12" s="4">
        <f t="shared" si="0"/>
        <v>2400</v>
      </c>
      <c r="E12" s="4">
        <f t="shared" si="1"/>
        <v>3400</v>
      </c>
      <c r="F12" s="4">
        <f t="shared" si="2"/>
        <v>4400</v>
      </c>
      <c r="G12" s="4">
        <f t="shared" si="3"/>
        <v>5400</v>
      </c>
    </row>
    <row r="13" spans="1:7" x14ac:dyDescent="0.3">
      <c r="A13" s="5" t="s">
        <v>68</v>
      </c>
      <c r="B13" s="31">
        <v>0.2</v>
      </c>
      <c r="C13" s="4">
        <f t="shared" si="4"/>
        <v>1400</v>
      </c>
      <c r="D13" s="4">
        <f t="shared" si="0"/>
        <v>2400</v>
      </c>
      <c r="E13" s="4">
        <f t="shared" si="1"/>
        <v>3400</v>
      </c>
      <c r="F13" s="4">
        <f t="shared" si="2"/>
        <v>4400</v>
      </c>
      <c r="G13" s="4">
        <f t="shared" si="3"/>
        <v>5400</v>
      </c>
    </row>
    <row r="14" spans="1:7" x14ac:dyDescent="0.3">
      <c r="A14" s="5" t="s">
        <v>69</v>
      </c>
      <c r="B14" s="31">
        <v>0.3</v>
      </c>
      <c r="C14" s="4">
        <f t="shared" si="4"/>
        <v>2100</v>
      </c>
      <c r="D14" s="4">
        <f t="shared" si="0"/>
        <v>3600</v>
      </c>
      <c r="E14" s="4">
        <f t="shared" si="1"/>
        <v>5100</v>
      </c>
      <c r="F14" s="4">
        <f t="shared" si="2"/>
        <v>6600</v>
      </c>
      <c r="G14" s="4">
        <f t="shared" si="3"/>
        <v>8100</v>
      </c>
    </row>
    <row r="15" spans="1:7" x14ac:dyDescent="0.3">
      <c r="A15" s="5" t="s">
        <v>70</v>
      </c>
      <c r="B15" s="31">
        <v>0.2</v>
      </c>
      <c r="C15" s="4">
        <f t="shared" si="4"/>
        <v>1400</v>
      </c>
      <c r="D15" s="4">
        <f t="shared" si="0"/>
        <v>2400</v>
      </c>
      <c r="E15" s="4">
        <f t="shared" si="1"/>
        <v>3400</v>
      </c>
      <c r="F15" s="4">
        <f t="shared" si="2"/>
        <v>4400</v>
      </c>
      <c r="G15" s="4">
        <f t="shared" si="3"/>
        <v>5400</v>
      </c>
    </row>
    <row r="16" spans="1:7" x14ac:dyDescent="0.3">
      <c r="A16" s="5" t="s">
        <v>71</v>
      </c>
      <c r="B16" s="31">
        <v>0.2</v>
      </c>
      <c r="C16" s="4">
        <f t="shared" si="4"/>
        <v>1400</v>
      </c>
      <c r="D16" s="4">
        <f t="shared" si="0"/>
        <v>2400</v>
      </c>
      <c r="E16" s="4">
        <f t="shared" si="1"/>
        <v>3400</v>
      </c>
      <c r="F16" s="4">
        <f t="shared" si="2"/>
        <v>4400</v>
      </c>
      <c r="G16" s="4">
        <f t="shared" si="3"/>
        <v>5400</v>
      </c>
    </row>
    <row r="17" spans="1:7" x14ac:dyDescent="0.3">
      <c r="A17" s="5" t="s">
        <v>72</v>
      </c>
      <c r="B17" s="31">
        <v>0.2</v>
      </c>
      <c r="C17" s="4">
        <f t="shared" si="4"/>
        <v>1400</v>
      </c>
      <c r="D17" s="4">
        <f t="shared" si="0"/>
        <v>2400</v>
      </c>
      <c r="E17" s="4">
        <f t="shared" si="1"/>
        <v>3400</v>
      </c>
      <c r="F17" s="4">
        <f t="shared" si="2"/>
        <v>4400</v>
      </c>
      <c r="G17" s="4">
        <f t="shared" si="3"/>
        <v>5400</v>
      </c>
    </row>
    <row r="18" spans="1:7" x14ac:dyDescent="0.3">
      <c r="A18" s="5" t="s">
        <v>73</v>
      </c>
      <c r="B18" s="32">
        <v>0.25</v>
      </c>
      <c r="C18" s="4">
        <f t="shared" si="4"/>
        <v>1750</v>
      </c>
      <c r="D18" s="4">
        <f t="shared" si="0"/>
        <v>3000</v>
      </c>
      <c r="E18" s="4">
        <f t="shared" si="1"/>
        <v>4250</v>
      </c>
      <c r="F18" s="4">
        <f t="shared" si="2"/>
        <v>5500</v>
      </c>
      <c r="G18" s="4">
        <f t="shared" si="3"/>
        <v>6750</v>
      </c>
    </row>
    <row r="19" spans="1:7" x14ac:dyDescent="0.3">
      <c r="A19" s="5" t="s">
        <v>74</v>
      </c>
      <c r="B19" s="31">
        <v>0.2</v>
      </c>
      <c r="C19" s="4">
        <f t="shared" si="4"/>
        <v>1400</v>
      </c>
      <c r="D19" s="4">
        <f t="shared" si="0"/>
        <v>2400</v>
      </c>
      <c r="E19" s="4">
        <f t="shared" si="1"/>
        <v>3400</v>
      </c>
      <c r="F19" s="4">
        <f t="shared" si="2"/>
        <v>4400</v>
      </c>
      <c r="G19" s="4">
        <f t="shared" si="3"/>
        <v>5400</v>
      </c>
    </row>
    <row r="20" spans="1:7" x14ac:dyDescent="0.3">
      <c r="A20" s="5" t="s">
        <v>75</v>
      </c>
      <c r="B20" s="31">
        <v>0.2</v>
      </c>
      <c r="C20" s="4">
        <f t="shared" si="4"/>
        <v>1400</v>
      </c>
      <c r="D20" s="4">
        <f t="shared" si="0"/>
        <v>2400</v>
      </c>
      <c r="E20" s="4">
        <f t="shared" si="1"/>
        <v>3400</v>
      </c>
      <c r="F20" s="4">
        <f t="shared" si="2"/>
        <v>4400</v>
      </c>
      <c r="G20" s="4">
        <f t="shared" si="3"/>
        <v>5400</v>
      </c>
    </row>
    <row r="21" spans="1:7" x14ac:dyDescent="0.3">
      <c r="A21" s="5" t="s">
        <v>76</v>
      </c>
      <c r="B21" s="31">
        <v>0.15</v>
      </c>
      <c r="C21" s="4">
        <f t="shared" si="4"/>
        <v>1050</v>
      </c>
      <c r="D21" s="4">
        <f t="shared" si="0"/>
        <v>1800</v>
      </c>
      <c r="E21" s="4">
        <f t="shared" si="1"/>
        <v>2550</v>
      </c>
      <c r="F21" s="4">
        <f>22000*B21</f>
        <v>3300</v>
      </c>
      <c r="G21" s="4">
        <f t="shared" si="3"/>
        <v>4050</v>
      </c>
    </row>
    <row r="22" spans="1:7" x14ac:dyDescent="0.3">
      <c r="A22" s="42" t="s">
        <v>125</v>
      </c>
    </row>
    <row r="23" spans="1:7" x14ac:dyDescent="0.3">
      <c r="A23" s="44" t="s">
        <v>196</v>
      </c>
    </row>
    <row r="25" spans="1:7" ht="90.6" customHeight="1" x14ac:dyDescent="0.3">
      <c r="A25" s="11"/>
      <c r="B25" s="71" t="s">
        <v>112</v>
      </c>
      <c r="C25" s="71"/>
      <c r="D25" s="72"/>
      <c r="E25" s="72"/>
      <c r="F25" s="72"/>
      <c r="G25" s="72"/>
    </row>
    <row r="26" spans="1:7" x14ac:dyDescent="0.3">
      <c r="A26" s="84" t="s">
        <v>109</v>
      </c>
      <c r="B26" s="84"/>
      <c r="C26" s="84"/>
      <c r="D26" s="84"/>
      <c r="E26" s="84"/>
      <c r="F26" s="84"/>
      <c r="G26" s="84"/>
    </row>
    <row r="27" spans="1:7" x14ac:dyDescent="0.3">
      <c r="A27" s="85" t="s">
        <v>102</v>
      </c>
      <c r="B27" s="87" t="s">
        <v>110</v>
      </c>
      <c r="C27" s="87"/>
      <c r="D27" s="87"/>
      <c r="E27" s="87"/>
      <c r="F27" s="87"/>
      <c r="G27" s="87"/>
    </row>
    <row r="28" spans="1:7" ht="27" x14ac:dyDescent="0.3">
      <c r="A28" s="86"/>
      <c r="B28" s="30" t="s">
        <v>108</v>
      </c>
      <c r="C28" s="12" t="s">
        <v>103</v>
      </c>
      <c r="D28" s="13" t="s">
        <v>104</v>
      </c>
      <c r="E28" s="14" t="s">
        <v>105</v>
      </c>
      <c r="F28" s="14" t="s">
        <v>106</v>
      </c>
      <c r="G28" s="15" t="s">
        <v>107</v>
      </c>
    </row>
    <row r="29" spans="1:7" ht="27" x14ac:dyDescent="0.3">
      <c r="A29" s="5" t="s">
        <v>58</v>
      </c>
      <c r="B29" s="31">
        <v>0.1</v>
      </c>
      <c r="C29" s="4">
        <f>5000*B29</f>
        <v>500</v>
      </c>
      <c r="D29" s="4">
        <f>10000*B29</f>
        <v>1000</v>
      </c>
      <c r="E29" s="4">
        <f>15000*B29</f>
        <v>1500</v>
      </c>
      <c r="F29" s="4">
        <f>20000*B29</f>
        <v>2000</v>
      </c>
      <c r="G29" s="4">
        <f>25000*B29</f>
        <v>2500</v>
      </c>
    </row>
    <row r="30" spans="1:7" ht="27" x14ac:dyDescent="0.3">
      <c r="A30" s="5" t="s">
        <v>77</v>
      </c>
      <c r="B30" s="31">
        <v>0.05</v>
      </c>
      <c r="C30" s="4">
        <f t="shared" ref="C30:C41" si="5">5000*B30</f>
        <v>250</v>
      </c>
      <c r="D30" s="4">
        <f t="shared" ref="D30:D41" si="6">10000*B30</f>
        <v>500</v>
      </c>
      <c r="E30" s="4">
        <f t="shared" ref="E30:E41" si="7">15000*B30</f>
        <v>750</v>
      </c>
      <c r="F30" s="4">
        <f t="shared" ref="F30:F41" si="8">20000*B30</f>
        <v>1000</v>
      </c>
      <c r="G30" s="4">
        <f t="shared" ref="G30:G41" si="9">25000*B30</f>
        <v>1250</v>
      </c>
    </row>
    <row r="31" spans="1:7" x14ac:dyDescent="0.3">
      <c r="A31" s="5" t="s">
        <v>64</v>
      </c>
      <c r="B31" s="31">
        <v>0.2</v>
      </c>
      <c r="C31" s="4">
        <f t="shared" si="5"/>
        <v>1000</v>
      </c>
      <c r="D31" s="4">
        <f t="shared" si="6"/>
        <v>2000</v>
      </c>
      <c r="E31" s="4">
        <f t="shared" si="7"/>
        <v>3000</v>
      </c>
      <c r="F31" s="4">
        <f t="shared" si="8"/>
        <v>4000</v>
      </c>
      <c r="G31" s="4">
        <f t="shared" si="9"/>
        <v>5000</v>
      </c>
    </row>
    <row r="32" spans="1:7" x14ac:dyDescent="0.3">
      <c r="A32" s="5" t="s">
        <v>65</v>
      </c>
      <c r="B32" s="31">
        <v>0.1</v>
      </c>
      <c r="C32" s="4">
        <f t="shared" si="5"/>
        <v>500</v>
      </c>
      <c r="D32" s="4">
        <f t="shared" si="6"/>
        <v>1000</v>
      </c>
      <c r="E32" s="4">
        <f t="shared" si="7"/>
        <v>1500</v>
      </c>
      <c r="F32" s="4">
        <f t="shared" si="8"/>
        <v>2000</v>
      </c>
      <c r="G32" s="4">
        <f t="shared" si="9"/>
        <v>2500</v>
      </c>
    </row>
    <row r="33" spans="1:7" x14ac:dyDescent="0.3">
      <c r="A33" s="5" t="s">
        <v>66</v>
      </c>
      <c r="B33" s="31">
        <v>0.25</v>
      </c>
      <c r="C33" s="4">
        <f t="shared" si="5"/>
        <v>1250</v>
      </c>
      <c r="D33" s="4">
        <f t="shared" si="6"/>
        <v>2500</v>
      </c>
      <c r="E33" s="4">
        <f t="shared" si="7"/>
        <v>3750</v>
      </c>
      <c r="F33" s="4">
        <f t="shared" si="8"/>
        <v>5000</v>
      </c>
      <c r="G33" s="4">
        <f t="shared" si="9"/>
        <v>6250</v>
      </c>
    </row>
    <row r="34" spans="1:7" x14ac:dyDescent="0.3">
      <c r="A34" s="5" t="s">
        <v>68</v>
      </c>
      <c r="B34" s="31">
        <v>0.2</v>
      </c>
      <c r="C34" s="4">
        <f t="shared" si="5"/>
        <v>1000</v>
      </c>
      <c r="D34" s="4">
        <f t="shared" si="6"/>
        <v>2000</v>
      </c>
      <c r="E34" s="4">
        <f t="shared" si="7"/>
        <v>3000</v>
      </c>
      <c r="F34" s="4">
        <f t="shared" si="8"/>
        <v>4000</v>
      </c>
      <c r="G34" s="4">
        <f t="shared" si="9"/>
        <v>5000</v>
      </c>
    </row>
    <row r="35" spans="1:7" x14ac:dyDescent="0.3">
      <c r="A35" s="5" t="s">
        <v>69</v>
      </c>
      <c r="B35" s="31">
        <v>0.3</v>
      </c>
      <c r="C35" s="4">
        <f t="shared" si="5"/>
        <v>1500</v>
      </c>
      <c r="D35" s="4">
        <f t="shared" si="6"/>
        <v>3000</v>
      </c>
      <c r="E35" s="4">
        <f t="shared" si="7"/>
        <v>4500</v>
      </c>
      <c r="F35" s="4">
        <f t="shared" si="8"/>
        <v>6000</v>
      </c>
      <c r="G35" s="4">
        <f t="shared" si="9"/>
        <v>7500</v>
      </c>
    </row>
    <row r="36" spans="1:7" x14ac:dyDescent="0.3">
      <c r="A36" s="5" t="s">
        <v>70</v>
      </c>
      <c r="B36" s="31">
        <v>0.2</v>
      </c>
      <c r="C36" s="4">
        <f t="shared" si="5"/>
        <v>1000</v>
      </c>
      <c r="D36" s="4">
        <f t="shared" si="6"/>
        <v>2000</v>
      </c>
      <c r="E36" s="4">
        <f t="shared" si="7"/>
        <v>3000</v>
      </c>
      <c r="F36" s="4">
        <f t="shared" si="8"/>
        <v>4000</v>
      </c>
      <c r="G36" s="4">
        <f t="shared" si="9"/>
        <v>5000</v>
      </c>
    </row>
    <row r="37" spans="1:7" x14ac:dyDescent="0.3">
      <c r="A37" s="5" t="s">
        <v>71</v>
      </c>
      <c r="B37" s="31">
        <v>0.2</v>
      </c>
      <c r="C37" s="4">
        <f t="shared" si="5"/>
        <v>1000</v>
      </c>
      <c r="D37" s="4">
        <f t="shared" si="6"/>
        <v>2000</v>
      </c>
      <c r="E37" s="4">
        <f t="shared" si="7"/>
        <v>3000</v>
      </c>
      <c r="F37" s="4">
        <f t="shared" si="8"/>
        <v>4000</v>
      </c>
      <c r="G37" s="4">
        <f t="shared" si="9"/>
        <v>5000</v>
      </c>
    </row>
    <row r="38" spans="1:7" x14ac:dyDescent="0.3">
      <c r="A38" s="5" t="s">
        <v>72</v>
      </c>
      <c r="B38" s="31">
        <v>0.2</v>
      </c>
      <c r="C38" s="4">
        <f t="shared" si="5"/>
        <v>1000</v>
      </c>
      <c r="D38" s="4">
        <f t="shared" si="6"/>
        <v>2000</v>
      </c>
      <c r="E38" s="4">
        <f t="shared" si="7"/>
        <v>3000</v>
      </c>
      <c r="F38" s="4">
        <f t="shared" si="8"/>
        <v>4000</v>
      </c>
      <c r="G38" s="4">
        <f t="shared" si="9"/>
        <v>5000</v>
      </c>
    </row>
    <row r="39" spans="1:7" x14ac:dyDescent="0.3">
      <c r="A39" s="5" t="s">
        <v>73</v>
      </c>
      <c r="B39" s="32">
        <v>0.25</v>
      </c>
      <c r="C39" s="4">
        <f t="shared" si="5"/>
        <v>1250</v>
      </c>
      <c r="D39" s="4">
        <f t="shared" si="6"/>
        <v>2500</v>
      </c>
      <c r="E39" s="4">
        <f t="shared" si="7"/>
        <v>3750</v>
      </c>
      <c r="F39" s="4">
        <f t="shared" si="8"/>
        <v>5000</v>
      </c>
      <c r="G39" s="4">
        <f t="shared" si="9"/>
        <v>6250</v>
      </c>
    </row>
    <row r="40" spans="1:7" x14ac:dyDescent="0.3">
      <c r="A40" s="5" t="s">
        <v>74</v>
      </c>
      <c r="B40" s="31">
        <v>0.2</v>
      </c>
      <c r="C40" s="4">
        <f t="shared" si="5"/>
        <v>1000</v>
      </c>
      <c r="D40" s="4">
        <f t="shared" si="6"/>
        <v>2000</v>
      </c>
      <c r="E40" s="4">
        <f t="shared" si="7"/>
        <v>3000</v>
      </c>
      <c r="F40" s="4">
        <f t="shared" si="8"/>
        <v>4000</v>
      </c>
      <c r="G40" s="4">
        <f t="shared" si="9"/>
        <v>5000</v>
      </c>
    </row>
    <row r="41" spans="1:7" x14ac:dyDescent="0.3">
      <c r="A41" s="5" t="s">
        <v>75</v>
      </c>
      <c r="B41" s="31">
        <v>0.2</v>
      </c>
      <c r="C41" s="4">
        <f t="shared" si="5"/>
        <v>1000</v>
      </c>
      <c r="D41" s="4">
        <f t="shared" si="6"/>
        <v>2000</v>
      </c>
      <c r="E41" s="4">
        <f t="shared" si="7"/>
        <v>3000</v>
      </c>
      <c r="F41" s="4">
        <f t="shared" si="8"/>
        <v>4000</v>
      </c>
      <c r="G41" s="4">
        <f t="shared" si="9"/>
        <v>5000</v>
      </c>
    </row>
    <row r="42" spans="1:7" x14ac:dyDescent="0.3">
      <c r="A42" s="42" t="s">
        <v>125</v>
      </c>
    </row>
    <row r="43" spans="1:7" x14ac:dyDescent="0.3">
      <c r="A43" s="44" t="s">
        <v>196</v>
      </c>
    </row>
    <row r="50" spans="1:7" ht="90.6" customHeight="1" x14ac:dyDescent="0.3">
      <c r="A50" s="11"/>
      <c r="B50" s="71" t="s">
        <v>112</v>
      </c>
      <c r="C50" s="71"/>
      <c r="D50" s="72"/>
      <c r="E50" s="72"/>
      <c r="F50" s="72"/>
      <c r="G50" s="72"/>
    </row>
    <row r="51" spans="1:7" x14ac:dyDescent="0.3">
      <c r="A51" s="84" t="s">
        <v>109</v>
      </c>
      <c r="B51" s="84"/>
      <c r="C51" s="84"/>
      <c r="D51" s="84"/>
      <c r="E51" s="84"/>
      <c r="F51" s="84"/>
      <c r="G51" s="84"/>
    </row>
    <row r="52" spans="1:7" x14ac:dyDescent="0.3">
      <c r="A52" s="85" t="s">
        <v>102</v>
      </c>
      <c r="B52" s="87" t="s">
        <v>111</v>
      </c>
      <c r="C52" s="87"/>
      <c r="D52" s="87"/>
      <c r="E52" s="87"/>
      <c r="F52" s="87"/>
      <c r="G52" s="87"/>
    </row>
    <row r="53" spans="1:7" ht="27" x14ac:dyDescent="0.3">
      <c r="A53" s="86"/>
      <c r="B53" s="30" t="s">
        <v>108</v>
      </c>
      <c r="C53" s="12" t="s">
        <v>103</v>
      </c>
      <c r="D53" s="13" t="s">
        <v>104</v>
      </c>
      <c r="E53" s="14" t="s">
        <v>105</v>
      </c>
      <c r="F53" s="14" t="s">
        <v>106</v>
      </c>
      <c r="G53" s="15" t="s">
        <v>107</v>
      </c>
    </row>
    <row r="54" spans="1:7" ht="27" x14ac:dyDescent="0.3">
      <c r="A54" s="5" t="s">
        <v>58</v>
      </c>
      <c r="B54" s="31">
        <v>0.1</v>
      </c>
      <c r="C54" s="4">
        <f>3000*B54</f>
        <v>300</v>
      </c>
      <c r="D54" s="4">
        <f>8000*B54</f>
        <v>800</v>
      </c>
      <c r="E54" s="4">
        <f>13000*B54</f>
        <v>1300</v>
      </c>
      <c r="F54" s="4">
        <f>18000*B54</f>
        <v>1800</v>
      </c>
      <c r="G54" s="4">
        <f>23000*B54</f>
        <v>2300</v>
      </c>
    </row>
    <row r="55" spans="1:7" ht="27" x14ac:dyDescent="0.3">
      <c r="A55" s="5" t="s">
        <v>77</v>
      </c>
      <c r="B55" s="31">
        <v>0.05</v>
      </c>
      <c r="C55" s="4">
        <f t="shared" ref="C55:C66" si="10">3000*B55</f>
        <v>150</v>
      </c>
      <c r="D55" s="4">
        <f t="shared" ref="D55:D66" si="11">8000*B55</f>
        <v>400</v>
      </c>
      <c r="E55" s="4">
        <f t="shared" ref="E55:E66" si="12">13000*B55</f>
        <v>650</v>
      </c>
      <c r="F55" s="4">
        <f t="shared" ref="F55:F66" si="13">18000*B55</f>
        <v>900</v>
      </c>
      <c r="G55" s="4">
        <f t="shared" ref="G55:G66" si="14">23000*B55</f>
        <v>1150</v>
      </c>
    </row>
    <row r="56" spans="1:7" x14ac:dyDescent="0.3">
      <c r="A56" s="5" t="s">
        <v>64</v>
      </c>
      <c r="B56" s="31">
        <v>0.2</v>
      </c>
      <c r="C56" s="4">
        <f t="shared" si="10"/>
        <v>600</v>
      </c>
      <c r="D56" s="4">
        <f t="shared" si="11"/>
        <v>1600</v>
      </c>
      <c r="E56" s="4">
        <f t="shared" si="12"/>
        <v>2600</v>
      </c>
      <c r="F56" s="4">
        <f t="shared" si="13"/>
        <v>3600</v>
      </c>
      <c r="G56" s="4">
        <f t="shared" si="14"/>
        <v>4600</v>
      </c>
    </row>
    <row r="57" spans="1:7" x14ac:dyDescent="0.3">
      <c r="A57" s="5" t="s">
        <v>65</v>
      </c>
      <c r="B57" s="31">
        <v>0.1</v>
      </c>
      <c r="C57" s="4">
        <f t="shared" si="10"/>
        <v>300</v>
      </c>
      <c r="D57" s="4">
        <f t="shared" si="11"/>
        <v>800</v>
      </c>
      <c r="E57" s="4">
        <f t="shared" si="12"/>
        <v>1300</v>
      </c>
      <c r="F57" s="4">
        <f t="shared" si="13"/>
        <v>1800</v>
      </c>
      <c r="G57" s="4">
        <f t="shared" si="14"/>
        <v>2300</v>
      </c>
    </row>
    <row r="58" spans="1:7" x14ac:dyDescent="0.3">
      <c r="A58" s="5" t="s">
        <v>66</v>
      </c>
      <c r="B58" s="31">
        <v>0.25</v>
      </c>
      <c r="C58" s="4">
        <f t="shared" si="10"/>
        <v>750</v>
      </c>
      <c r="D58" s="4">
        <f t="shared" si="11"/>
        <v>2000</v>
      </c>
      <c r="E58" s="4">
        <f t="shared" si="12"/>
        <v>3250</v>
      </c>
      <c r="F58" s="4">
        <f t="shared" si="13"/>
        <v>4500</v>
      </c>
      <c r="G58" s="4">
        <f t="shared" si="14"/>
        <v>5750</v>
      </c>
    </row>
    <row r="59" spans="1:7" x14ac:dyDescent="0.3">
      <c r="A59" s="5" t="s">
        <v>68</v>
      </c>
      <c r="B59" s="31">
        <v>0.2</v>
      </c>
      <c r="C59" s="4">
        <f t="shared" si="10"/>
        <v>600</v>
      </c>
      <c r="D59" s="4">
        <f t="shared" si="11"/>
        <v>1600</v>
      </c>
      <c r="E59" s="4">
        <f t="shared" si="12"/>
        <v>2600</v>
      </c>
      <c r="F59" s="4">
        <f t="shared" si="13"/>
        <v>3600</v>
      </c>
      <c r="G59" s="4">
        <f t="shared" si="14"/>
        <v>4600</v>
      </c>
    </row>
    <row r="60" spans="1:7" x14ac:dyDescent="0.3">
      <c r="A60" s="5" t="s">
        <v>69</v>
      </c>
      <c r="B60" s="31">
        <v>0.3</v>
      </c>
      <c r="C60" s="4">
        <f t="shared" si="10"/>
        <v>900</v>
      </c>
      <c r="D60" s="4">
        <f t="shared" si="11"/>
        <v>2400</v>
      </c>
      <c r="E60" s="4">
        <f t="shared" si="12"/>
        <v>3900</v>
      </c>
      <c r="F60" s="4">
        <f t="shared" si="13"/>
        <v>5400</v>
      </c>
      <c r="G60" s="4">
        <f t="shared" si="14"/>
        <v>6900</v>
      </c>
    </row>
    <row r="61" spans="1:7" x14ac:dyDescent="0.3">
      <c r="A61" s="5" t="s">
        <v>70</v>
      </c>
      <c r="B61" s="31">
        <v>0.2</v>
      </c>
      <c r="C61" s="4">
        <f t="shared" si="10"/>
        <v>600</v>
      </c>
      <c r="D61" s="4">
        <f t="shared" si="11"/>
        <v>1600</v>
      </c>
      <c r="E61" s="4">
        <f t="shared" si="12"/>
        <v>2600</v>
      </c>
      <c r="F61" s="4">
        <f t="shared" si="13"/>
        <v>3600</v>
      </c>
      <c r="G61" s="4">
        <f t="shared" si="14"/>
        <v>4600</v>
      </c>
    </row>
    <row r="62" spans="1:7" x14ac:dyDescent="0.3">
      <c r="A62" s="5" t="s">
        <v>71</v>
      </c>
      <c r="B62" s="31">
        <v>0.2</v>
      </c>
      <c r="C62" s="4">
        <f t="shared" si="10"/>
        <v>600</v>
      </c>
      <c r="D62" s="4">
        <f t="shared" si="11"/>
        <v>1600</v>
      </c>
      <c r="E62" s="4">
        <f t="shared" si="12"/>
        <v>2600</v>
      </c>
      <c r="F62" s="4">
        <f t="shared" si="13"/>
        <v>3600</v>
      </c>
      <c r="G62" s="4">
        <f t="shared" si="14"/>
        <v>4600</v>
      </c>
    </row>
    <row r="63" spans="1:7" x14ac:dyDescent="0.3">
      <c r="A63" s="5" t="s">
        <v>72</v>
      </c>
      <c r="B63" s="31">
        <v>0.2</v>
      </c>
      <c r="C63" s="4">
        <f t="shared" si="10"/>
        <v>600</v>
      </c>
      <c r="D63" s="4">
        <f t="shared" si="11"/>
        <v>1600</v>
      </c>
      <c r="E63" s="4">
        <f t="shared" si="12"/>
        <v>2600</v>
      </c>
      <c r="F63" s="4">
        <f t="shared" si="13"/>
        <v>3600</v>
      </c>
      <c r="G63" s="4">
        <f t="shared" si="14"/>
        <v>4600</v>
      </c>
    </row>
    <row r="64" spans="1:7" x14ac:dyDescent="0.3">
      <c r="A64" s="5" t="s">
        <v>73</v>
      </c>
      <c r="B64" s="32">
        <v>0.25</v>
      </c>
      <c r="C64" s="4">
        <f t="shared" si="10"/>
        <v>750</v>
      </c>
      <c r="D64" s="4">
        <f t="shared" si="11"/>
        <v>2000</v>
      </c>
      <c r="E64" s="4">
        <f t="shared" si="12"/>
        <v>3250</v>
      </c>
      <c r="F64" s="4">
        <f t="shared" si="13"/>
        <v>4500</v>
      </c>
      <c r="G64" s="4">
        <f t="shared" si="14"/>
        <v>5750</v>
      </c>
    </row>
    <row r="65" spans="1:7" x14ac:dyDescent="0.3">
      <c r="A65" s="5" t="s">
        <v>74</v>
      </c>
      <c r="B65" s="31">
        <v>0.2</v>
      </c>
      <c r="C65" s="4">
        <f t="shared" si="10"/>
        <v>600</v>
      </c>
      <c r="D65" s="4">
        <f t="shared" si="11"/>
        <v>1600</v>
      </c>
      <c r="E65" s="4">
        <f t="shared" si="12"/>
        <v>2600</v>
      </c>
      <c r="F65" s="4">
        <f t="shared" si="13"/>
        <v>3600</v>
      </c>
      <c r="G65" s="4">
        <f t="shared" si="14"/>
        <v>4600</v>
      </c>
    </row>
    <row r="66" spans="1:7" x14ac:dyDescent="0.3">
      <c r="A66" s="5" t="s">
        <v>75</v>
      </c>
      <c r="B66" s="31">
        <v>0.2</v>
      </c>
      <c r="C66" s="4">
        <f t="shared" si="10"/>
        <v>600</v>
      </c>
      <c r="D66" s="4">
        <f t="shared" si="11"/>
        <v>1600</v>
      </c>
      <c r="E66" s="4">
        <f t="shared" si="12"/>
        <v>2600</v>
      </c>
      <c r="F66" s="4">
        <f t="shared" si="13"/>
        <v>3600</v>
      </c>
      <c r="G66" s="4">
        <f t="shared" si="14"/>
        <v>4600</v>
      </c>
    </row>
    <row r="67" spans="1:7" x14ac:dyDescent="0.3">
      <c r="A67" s="42" t="s">
        <v>125</v>
      </c>
    </row>
    <row r="68" spans="1:7" x14ac:dyDescent="0.3">
      <c r="A68" s="44" t="s">
        <v>131</v>
      </c>
    </row>
    <row r="75" spans="1:7" ht="90.6" customHeight="1" x14ac:dyDescent="0.3">
      <c r="A75" s="11"/>
      <c r="B75" s="71" t="s">
        <v>112</v>
      </c>
      <c r="C75" s="71"/>
      <c r="D75" s="72"/>
      <c r="E75" s="72"/>
      <c r="F75" s="72"/>
      <c r="G75" s="72"/>
    </row>
    <row r="76" spans="1:7" x14ac:dyDescent="0.3">
      <c r="A76" s="84" t="s">
        <v>109</v>
      </c>
      <c r="B76" s="84"/>
      <c r="C76" s="84"/>
      <c r="D76" s="84"/>
      <c r="E76" s="84"/>
      <c r="F76" s="84"/>
      <c r="G76" s="84"/>
    </row>
    <row r="77" spans="1:7" x14ac:dyDescent="0.3">
      <c r="A77" s="85" t="s">
        <v>102</v>
      </c>
      <c r="B77" s="87" t="s">
        <v>46</v>
      </c>
      <c r="C77" s="87"/>
      <c r="D77" s="87"/>
      <c r="E77" s="87"/>
      <c r="F77" s="87"/>
      <c r="G77" s="87"/>
    </row>
    <row r="78" spans="1:7" ht="27" x14ac:dyDescent="0.3">
      <c r="A78" s="86"/>
      <c r="B78" s="30" t="s">
        <v>108</v>
      </c>
      <c r="C78" s="12" t="s">
        <v>103</v>
      </c>
      <c r="D78" s="13" t="s">
        <v>104</v>
      </c>
      <c r="E78" s="14" t="s">
        <v>105</v>
      </c>
      <c r="F78" s="14" t="s">
        <v>106</v>
      </c>
      <c r="G78" s="15" t="s">
        <v>107</v>
      </c>
    </row>
    <row r="79" spans="1:7" ht="27" x14ac:dyDescent="0.3">
      <c r="A79" s="5" t="s">
        <v>58</v>
      </c>
      <c r="B79" s="31">
        <v>0.1</v>
      </c>
      <c r="C79" s="4">
        <f>3000*B79</f>
        <v>300</v>
      </c>
      <c r="D79" s="4">
        <f>8000*B79</f>
        <v>800</v>
      </c>
      <c r="E79" s="4">
        <f>13000*B79</f>
        <v>1300</v>
      </c>
      <c r="F79" s="4">
        <f>18000*B79</f>
        <v>1800</v>
      </c>
      <c r="G79" s="4">
        <f>23000*B79</f>
        <v>2300</v>
      </c>
    </row>
    <row r="80" spans="1:7" ht="27" x14ac:dyDescent="0.3">
      <c r="A80" s="5" t="s">
        <v>77</v>
      </c>
      <c r="B80" s="31">
        <v>0.05</v>
      </c>
      <c r="C80" s="4">
        <f t="shared" ref="C80:C88" si="15">3000*B80</f>
        <v>150</v>
      </c>
      <c r="D80" s="4">
        <f t="shared" ref="D80:D88" si="16">8000*B80</f>
        <v>400</v>
      </c>
      <c r="E80" s="4">
        <f t="shared" ref="E80:E88" si="17">13000*B80</f>
        <v>650</v>
      </c>
      <c r="F80" s="4">
        <f t="shared" ref="F80:F88" si="18">18000*B80</f>
        <v>900</v>
      </c>
      <c r="G80" s="4">
        <f t="shared" ref="G80:G88" si="19">23000*B80</f>
        <v>1150</v>
      </c>
    </row>
    <row r="81" spans="1:7" x14ac:dyDescent="0.3">
      <c r="A81" s="5" t="s">
        <v>64</v>
      </c>
      <c r="B81" s="31">
        <v>0.2</v>
      </c>
      <c r="C81" s="4">
        <f t="shared" si="15"/>
        <v>600</v>
      </c>
      <c r="D81" s="4">
        <f t="shared" si="16"/>
        <v>1600</v>
      </c>
      <c r="E81" s="4">
        <f t="shared" si="17"/>
        <v>2600</v>
      </c>
      <c r="F81" s="4">
        <f t="shared" si="18"/>
        <v>3600</v>
      </c>
      <c r="G81" s="4">
        <f t="shared" si="19"/>
        <v>4600</v>
      </c>
    </row>
    <row r="82" spans="1:7" x14ac:dyDescent="0.3">
      <c r="A82" s="5" t="s">
        <v>65</v>
      </c>
      <c r="B82" s="31">
        <v>0.1</v>
      </c>
      <c r="C82" s="4">
        <f t="shared" si="15"/>
        <v>300</v>
      </c>
      <c r="D82" s="4">
        <f t="shared" si="16"/>
        <v>800</v>
      </c>
      <c r="E82" s="4">
        <f t="shared" si="17"/>
        <v>1300</v>
      </c>
      <c r="F82" s="4">
        <f t="shared" si="18"/>
        <v>1800</v>
      </c>
      <c r="G82" s="4">
        <f t="shared" si="19"/>
        <v>2300</v>
      </c>
    </row>
    <row r="83" spans="1:7" ht="27" x14ac:dyDescent="0.3">
      <c r="A83" s="5" t="s">
        <v>78</v>
      </c>
      <c r="B83" s="31">
        <v>0.15</v>
      </c>
      <c r="C83" s="4">
        <f t="shared" si="15"/>
        <v>450</v>
      </c>
      <c r="D83" s="4">
        <f t="shared" si="16"/>
        <v>1200</v>
      </c>
      <c r="E83" s="4">
        <f t="shared" si="17"/>
        <v>1950</v>
      </c>
      <c r="F83" s="4">
        <f t="shared" si="18"/>
        <v>2700</v>
      </c>
      <c r="G83" s="4">
        <f t="shared" si="19"/>
        <v>3450</v>
      </c>
    </row>
    <row r="84" spans="1:7" x14ac:dyDescent="0.3">
      <c r="A84" s="5" t="s">
        <v>66</v>
      </c>
      <c r="B84" s="31">
        <v>0.25</v>
      </c>
      <c r="C84" s="4">
        <f t="shared" si="15"/>
        <v>750</v>
      </c>
      <c r="D84" s="4">
        <f t="shared" si="16"/>
        <v>2000</v>
      </c>
      <c r="E84" s="4">
        <f t="shared" si="17"/>
        <v>3250</v>
      </c>
      <c r="F84" s="4">
        <f t="shared" si="18"/>
        <v>4500</v>
      </c>
      <c r="G84" s="4">
        <f t="shared" si="19"/>
        <v>5750</v>
      </c>
    </row>
    <row r="85" spans="1:7" x14ac:dyDescent="0.3">
      <c r="A85" s="5" t="s">
        <v>68</v>
      </c>
      <c r="B85" s="31">
        <v>0.2</v>
      </c>
      <c r="C85" s="4">
        <f t="shared" si="15"/>
        <v>600</v>
      </c>
      <c r="D85" s="4">
        <f t="shared" si="16"/>
        <v>1600</v>
      </c>
      <c r="E85" s="4">
        <f t="shared" si="17"/>
        <v>2600</v>
      </c>
      <c r="F85" s="4">
        <f t="shared" si="18"/>
        <v>3600</v>
      </c>
      <c r="G85" s="4">
        <f t="shared" si="19"/>
        <v>4600</v>
      </c>
    </row>
    <row r="86" spans="1:7" x14ac:dyDescent="0.3">
      <c r="A86" s="5" t="s">
        <v>69</v>
      </c>
      <c r="B86" s="31">
        <v>0.3</v>
      </c>
      <c r="C86" s="4">
        <f t="shared" si="15"/>
        <v>900</v>
      </c>
      <c r="D86" s="4">
        <f t="shared" si="16"/>
        <v>2400</v>
      </c>
      <c r="E86" s="4">
        <f t="shared" si="17"/>
        <v>3900</v>
      </c>
      <c r="F86" s="4">
        <f t="shared" si="18"/>
        <v>5400</v>
      </c>
      <c r="G86" s="4">
        <f t="shared" si="19"/>
        <v>6900</v>
      </c>
    </row>
    <row r="87" spans="1:7" x14ac:dyDescent="0.3">
      <c r="A87" s="5" t="s">
        <v>70</v>
      </c>
      <c r="B87" s="31">
        <v>0.2</v>
      </c>
      <c r="C87" s="4">
        <f t="shared" si="15"/>
        <v>600</v>
      </c>
      <c r="D87" s="4">
        <f t="shared" si="16"/>
        <v>1600</v>
      </c>
      <c r="E87" s="4">
        <f t="shared" si="17"/>
        <v>2600</v>
      </c>
      <c r="F87" s="4">
        <f t="shared" si="18"/>
        <v>3600</v>
      </c>
      <c r="G87" s="4">
        <f t="shared" si="19"/>
        <v>4600</v>
      </c>
    </row>
    <row r="88" spans="1:7" x14ac:dyDescent="0.3">
      <c r="A88" s="5" t="s">
        <v>71</v>
      </c>
      <c r="B88" s="31">
        <v>0.2</v>
      </c>
      <c r="C88" s="4">
        <f t="shared" si="15"/>
        <v>600</v>
      </c>
      <c r="D88" s="4">
        <f t="shared" si="16"/>
        <v>1600</v>
      </c>
      <c r="E88" s="4">
        <f t="shared" si="17"/>
        <v>2600</v>
      </c>
      <c r="F88" s="4">
        <f t="shared" si="18"/>
        <v>3600</v>
      </c>
      <c r="G88" s="4">
        <f t="shared" si="19"/>
        <v>4600</v>
      </c>
    </row>
    <row r="89" spans="1:7" x14ac:dyDescent="0.3">
      <c r="A89" s="42" t="s">
        <v>125</v>
      </c>
    </row>
    <row r="90" spans="1:7" x14ac:dyDescent="0.3">
      <c r="A90" s="44" t="s">
        <v>196</v>
      </c>
    </row>
    <row r="99" spans="1:7" ht="91.8" customHeight="1" x14ac:dyDescent="0.3">
      <c r="A99" s="11"/>
      <c r="B99" s="71" t="s">
        <v>113</v>
      </c>
      <c r="C99" s="71"/>
      <c r="D99" s="72"/>
      <c r="E99" s="72"/>
      <c r="F99" s="72"/>
      <c r="G99" s="72"/>
    </row>
    <row r="100" spans="1:7" x14ac:dyDescent="0.3">
      <c r="A100" s="84" t="s">
        <v>109</v>
      </c>
      <c r="B100" s="84"/>
      <c r="C100" s="84"/>
      <c r="D100" s="84"/>
      <c r="E100" s="84"/>
      <c r="F100" s="84"/>
      <c r="G100" s="84"/>
    </row>
    <row r="101" spans="1:7" x14ac:dyDescent="0.3">
      <c r="A101" s="85" t="s">
        <v>102</v>
      </c>
      <c r="B101" s="87" t="s">
        <v>43</v>
      </c>
      <c r="C101" s="87"/>
      <c r="D101" s="87"/>
      <c r="E101" s="87"/>
      <c r="F101" s="87"/>
      <c r="G101" s="87"/>
    </row>
    <row r="102" spans="1:7" ht="27" x14ac:dyDescent="0.3">
      <c r="A102" s="86"/>
      <c r="B102" s="30" t="s">
        <v>108</v>
      </c>
      <c r="C102" s="12" t="s">
        <v>103</v>
      </c>
      <c r="D102" s="13" t="s">
        <v>104</v>
      </c>
      <c r="E102" s="14" t="s">
        <v>105</v>
      </c>
      <c r="F102" s="14" t="s">
        <v>106</v>
      </c>
      <c r="G102" s="15" t="s">
        <v>107</v>
      </c>
    </row>
    <row r="103" spans="1:7" x14ac:dyDescent="0.3">
      <c r="A103" s="5" t="s">
        <v>57</v>
      </c>
      <c r="B103" s="31">
        <v>0.2</v>
      </c>
      <c r="C103" s="4">
        <f>6500*B103</f>
        <v>1300</v>
      </c>
      <c r="D103" s="4">
        <f>11500*B103</f>
        <v>2300</v>
      </c>
      <c r="E103" s="4">
        <f>16500*B103</f>
        <v>3300</v>
      </c>
      <c r="F103" s="4">
        <f>21500*B103</f>
        <v>4300</v>
      </c>
      <c r="G103" s="4">
        <f>26500*B103</f>
        <v>5300</v>
      </c>
    </row>
    <row r="104" spans="1:7" ht="27" x14ac:dyDescent="0.3">
      <c r="A104" s="5" t="s">
        <v>58</v>
      </c>
      <c r="B104" s="31">
        <v>0.1</v>
      </c>
      <c r="C104" s="4">
        <f t="shared" ref="C104:C118" si="20">6500*B104</f>
        <v>650</v>
      </c>
      <c r="D104" s="4">
        <f t="shared" ref="D104:D118" si="21">11500*B104</f>
        <v>1150</v>
      </c>
      <c r="E104" s="4">
        <f t="shared" ref="E104:E118" si="22">16500*B104</f>
        <v>1650</v>
      </c>
      <c r="F104" s="4">
        <f t="shared" ref="F104:F118" si="23">21500*B104</f>
        <v>2150</v>
      </c>
      <c r="G104" s="4">
        <f t="shared" ref="G104:G118" si="24">26500*B104</f>
        <v>2650</v>
      </c>
    </row>
    <row r="105" spans="1:7" ht="27" x14ac:dyDescent="0.3">
      <c r="A105" s="5" t="s">
        <v>77</v>
      </c>
      <c r="B105" s="31">
        <v>0.05</v>
      </c>
      <c r="C105" s="4">
        <f t="shared" si="20"/>
        <v>325</v>
      </c>
      <c r="D105" s="4">
        <f t="shared" si="21"/>
        <v>575</v>
      </c>
      <c r="E105" s="4">
        <f t="shared" si="22"/>
        <v>825</v>
      </c>
      <c r="F105" s="4">
        <f t="shared" si="23"/>
        <v>1075</v>
      </c>
      <c r="G105" s="4">
        <f t="shared" si="24"/>
        <v>1325</v>
      </c>
    </row>
    <row r="106" spans="1:7" x14ac:dyDescent="0.3">
      <c r="A106" s="5" t="s">
        <v>64</v>
      </c>
      <c r="B106" s="31">
        <v>0.2</v>
      </c>
      <c r="C106" s="4">
        <f t="shared" si="20"/>
        <v>1300</v>
      </c>
      <c r="D106" s="4">
        <f t="shared" si="21"/>
        <v>2300</v>
      </c>
      <c r="E106" s="4">
        <f t="shared" si="22"/>
        <v>3300</v>
      </c>
      <c r="F106" s="4">
        <f t="shared" si="23"/>
        <v>4300</v>
      </c>
      <c r="G106" s="4">
        <f t="shared" si="24"/>
        <v>5300</v>
      </c>
    </row>
    <row r="107" spans="1:7" x14ac:dyDescent="0.3">
      <c r="A107" s="5" t="s">
        <v>65</v>
      </c>
      <c r="B107" s="31">
        <v>0.1</v>
      </c>
      <c r="C107" s="4">
        <f t="shared" si="20"/>
        <v>650</v>
      </c>
      <c r="D107" s="4">
        <f t="shared" si="21"/>
        <v>1150</v>
      </c>
      <c r="E107" s="4">
        <f t="shared" si="22"/>
        <v>1650</v>
      </c>
      <c r="F107" s="4">
        <f t="shared" si="23"/>
        <v>2150</v>
      </c>
      <c r="G107" s="4">
        <f t="shared" si="24"/>
        <v>2650</v>
      </c>
    </row>
    <row r="108" spans="1:7" ht="27" x14ac:dyDescent="0.3">
      <c r="A108" s="5" t="s">
        <v>78</v>
      </c>
      <c r="B108" s="31">
        <v>0.15</v>
      </c>
      <c r="C108" s="4">
        <f t="shared" si="20"/>
        <v>975</v>
      </c>
      <c r="D108" s="4">
        <f t="shared" si="21"/>
        <v>1725</v>
      </c>
      <c r="E108" s="4">
        <f t="shared" si="22"/>
        <v>2475</v>
      </c>
      <c r="F108" s="4">
        <f t="shared" si="23"/>
        <v>3225</v>
      </c>
      <c r="G108" s="4">
        <f t="shared" si="24"/>
        <v>3975</v>
      </c>
    </row>
    <row r="109" spans="1:7" x14ac:dyDescent="0.3">
      <c r="A109" s="5" t="s">
        <v>66</v>
      </c>
      <c r="B109" s="31">
        <v>0.25</v>
      </c>
      <c r="C109" s="4">
        <f t="shared" si="20"/>
        <v>1625</v>
      </c>
      <c r="D109" s="4">
        <f t="shared" si="21"/>
        <v>2875</v>
      </c>
      <c r="E109" s="4">
        <f t="shared" si="22"/>
        <v>4125</v>
      </c>
      <c r="F109" s="4">
        <f t="shared" si="23"/>
        <v>5375</v>
      </c>
      <c r="G109" s="4">
        <f t="shared" si="24"/>
        <v>6625</v>
      </c>
    </row>
    <row r="110" spans="1:7" x14ac:dyDescent="0.3">
      <c r="A110" s="5" t="s">
        <v>67</v>
      </c>
      <c r="B110" s="32">
        <v>0.2</v>
      </c>
      <c r="C110" s="4">
        <f t="shared" si="20"/>
        <v>1300</v>
      </c>
      <c r="D110" s="4">
        <f t="shared" si="21"/>
        <v>2300</v>
      </c>
      <c r="E110" s="4">
        <f t="shared" si="22"/>
        <v>3300</v>
      </c>
      <c r="F110" s="4">
        <f t="shared" si="23"/>
        <v>4300</v>
      </c>
      <c r="G110" s="4">
        <f t="shared" si="24"/>
        <v>5300</v>
      </c>
    </row>
    <row r="111" spans="1:7" x14ac:dyDescent="0.3">
      <c r="A111" s="5" t="s">
        <v>68</v>
      </c>
      <c r="B111" s="31">
        <v>0.2</v>
      </c>
      <c r="C111" s="4">
        <f t="shared" si="20"/>
        <v>1300</v>
      </c>
      <c r="D111" s="4">
        <f t="shared" si="21"/>
        <v>2300</v>
      </c>
      <c r="E111" s="4">
        <f t="shared" si="22"/>
        <v>3300</v>
      </c>
      <c r="F111" s="4">
        <f t="shared" si="23"/>
        <v>4300</v>
      </c>
      <c r="G111" s="4">
        <f t="shared" si="24"/>
        <v>5300</v>
      </c>
    </row>
    <row r="112" spans="1:7" x14ac:dyDescent="0.3">
      <c r="A112" s="5" t="s">
        <v>69</v>
      </c>
      <c r="B112" s="31">
        <v>0.3</v>
      </c>
      <c r="C112" s="4">
        <f t="shared" si="20"/>
        <v>1950</v>
      </c>
      <c r="D112" s="4">
        <f t="shared" si="21"/>
        <v>3450</v>
      </c>
      <c r="E112" s="4">
        <f t="shared" si="22"/>
        <v>4950</v>
      </c>
      <c r="F112" s="4">
        <f t="shared" si="23"/>
        <v>6450</v>
      </c>
      <c r="G112" s="4">
        <f t="shared" si="24"/>
        <v>7950</v>
      </c>
    </row>
    <row r="113" spans="1:7" x14ac:dyDescent="0.3">
      <c r="A113" s="5" t="s">
        <v>70</v>
      </c>
      <c r="B113" s="31">
        <v>0.2</v>
      </c>
      <c r="C113" s="4">
        <f t="shared" si="20"/>
        <v>1300</v>
      </c>
      <c r="D113" s="4">
        <f t="shared" si="21"/>
        <v>2300</v>
      </c>
      <c r="E113" s="4">
        <f t="shared" si="22"/>
        <v>3300</v>
      </c>
      <c r="F113" s="4">
        <f t="shared" si="23"/>
        <v>4300</v>
      </c>
      <c r="G113" s="4">
        <f t="shared" si="24"/>
        <v>5300</v>
      </c>
    </row>
    <row r="114" spans="1:7" x14ac:dyDescent="0.3">
      <c r="A114" s="5" t="s">
        <v>71</v>
      </c>
      <c r="B114" s="31">
        <v>0.2</v>
      </c>
      <c r="C114" s="4">
        <f t="shared" si="20"/>
        <v>1300</v>
      </c>
      <c r="D114" s="4">
        <f t="shared" si="21"/>
        <v>2300</v>
      </c>
      <c r="E114" s="4">
        <f t="shared" si="22"/>
        <v>3300</v>
      </c>
      <c r="F114" s="4">
        <f t="shared" si="23"/>
        <v>4300</v>
      </c>
      <c r="G114" s="4">
        <f t="shared" si="24"/>
        <v>5300</v>
      </c>
    </row>
    <row r="115" spans="1:7" x14ac:dyDescent="0.3">
      <c r="A115" s="5" t="s">
        <v>72</v>
      </c>
      <c r="B115" s="31">
        <v>0.2</v>
      </c>
      <c r="C115" s="4">
        <f t="shared" si="20"/>
        <v>1300</v>
      </c>
      <c r="D115" s="4">
        <f t="shared" si="21"/>
        <v>2300</v>
      </c>
      <c r="E115" s="4">
        <f t="shared" si="22"/>
        <v>3300</v>
      </c>
      <c r="F115" s="4">
        <f t="shared" si="23"/>
        <v>4300</v>
      </c>
      <c r="G115" s="4">
        <f t="shared" si="24"/>
        <v>5300</v>
      </c>
    </row>
    <row r="116" spans="1:7" x14ac:dyDescent="0.3">
      <c r="A116" s="5" t="s">
        <v>73</v>
      </c>
      <c r="B116" s="32">
        <v>0.25</v>
      </c>
      <c r="C116" s="4">
        <f t="shared" si="20"/>
        <v>1625</v>
      </c>
      <c r="D116" s="4">
        <f t="shared" si="21"/>
        <v>2875</v>
      </c>
      <c r="E116" s="4">
        <f t="shared" si="22"/>
        <v>4125</v>
      </c>
      <c r="F116" s="4">
        <f t="shared" si="23"/>
        <v>5375</v>
      </c>
      <c r="G116" s="4">
        <f t="shared" si="24"/>
        <v>6625</v>
      </c>
    </row>
    <row r="117" spans="1:7" x14ac:dyDescent="0.3">
      <c r="A117" s="5" t="s">
        <v>74</v>
      </c>
      <c r="B117" s="31">
        <v>0.2</v>
      </c>
      <c r="C117" s="4">
        <f t="shared" si="20"/>
        <v>1300</v>
      </c>
      <c r="D117" s="4">
        <f t="shared" si="21"/>
        <v>2300</v>
      </c>
      <c r="E117" s="4">
        <f t="shared" si="22"/>
        <v>3300</v>
      </c>
      <c r="F117" s="4">
        <f t="shared" si="23"/>
        <v>4300</v>
      </c>
      <c r="G117" s="4">
        <f t="shared" si="24"/>
        <v>5300</v>
      </c>
    </row>
    <row r="118" spans="1:7" x14ac:dyDescent="0.3">
      <c r="A118" s="5" t="s">
        <v>75</v>
      </c>
      <c r="B118" s="31">
        <v>0.2</v>
      </c>
      <c r="C118" s="4">
        <f t="shared" si="20"/>
        <v>1300</v>
      </c>
      <c r="D118" s="4">
        <f t="shared" si="21"/>
        <v>2300</v>
      </c>
      <c r="E118" s="4">
        <f t="shared" si="22"/>
        <v>3300</v>
      </c>
      <c r="F118" s="4">
        <f t="shared" si="23"/>
        <v>4300</v>
      </c>
      <c r="G118" s="4">
        <f t="shared" si="24"/>
        <v>5300</v>
      </c>
    </row>
    <row r="119" spans="1:7" x14ac:dyDescent="0.3">
      <c r="A119" s="42" t="s">
        <v>125</v>
      </c>
    </row>
    <row r="120" spans="1:7" x14ac:dyDescent="0.3">
      <c r="A120" s="44" t="s">
        <v>196</v>
      </c>
    </row>
    <row r="123" spans="1:7" ht="92.4" customHeight="1" x14ac:dyDescent="0.3">
      <c r="A123" s="11"/>
      <c r="B123" s="71" t="s">
        <v>113</v>
      </c>
      <c r="C123" s="71"/>
      <c r="D123" s="72"/>
      <c r="E123" s="72"/>
      <c r="F123" s="72"/>
      <c r="G123" s="72"/>
    </row>
    <row r="124" spans="1:7" x14ac:dyDescent="0.3">
      <c r="A124" s="84" t="s">
        <v>109</v>
      </c>
      <c r="B124" s="84"/>
      <c r="C124" s="84"/>
      <c r="D124" s="84"/>
      <c r="E124" s="84"/>
      <c r="F124" s="84"/>
      <c r="G124" s="84"/>
    </row>
    <row r="125" spans="1:7" x14ac:dyDescent="0.3">
      <c r="A125" s="85" t="s">
        <v>102</v>
      </c>
      <c r="B125" s="87" t="s">
        <v>110</v>
      </c>
      <c r="C125" s="87"/>
      <c r="D125" s="87"/>
      <c r="E125" s="87"/>
      <c r="F125" s="87"/>
      <c r="G125" s="87"/>
    </row>
    <row r="126" spans="1:7" ht="27" x14ac:dyDescent="0.3">
      <c r="A126" s="86"/>
      <c r="B126" s="30" t="s">
        <v>108</v>
      </c>
      <c r="C126" s="12" t="s">
        <v>103</v>
      </c>
      <c r="D126" s="13" t="s">
        <v>104</v>
      </c>
      <c r="E126" s="14" t="s">
        <v>105</v>
      </c>
      <c r="F126" s="14" t="s">
        <v>106</v>
      </c>
      <c r="G126" s="15" t="s">
        <v>107</v>
      </c>
    </row>
    <row r="127" spans="1:7" ht="27" x14ac:dyDescent="0.3">
      <c r="A127" s="5" t="s">
        <v>58</v>
      </c>
      <c r="B127" s="31">
        <v>0.1</v>
      </c>
      <c r="C127" s="4">
        <f>4500*B127</f>
        <v>450</v>
      </c>
      <c r="D127" s="4">
        <f>9500*B127</f>
        <v>950</v>
      </c>
      <c r="E127" s="4">
        <f>14500*B127</f>
        <v>1450</v>
      </c>
      <c r="F127" s="4">
        <f>19500*B127</f>
        <v>1950</v>
      </c>
      <c r="G127" s="4">
        <f>24500*B127</f>
        <v>2450</v>
      </c>
    </row>
    <row r="128" spans="1:7" ht="27" x14ac:dyDescent="0.3">
      <c r="A128" s="5" t="s">
        <v>77</v>
      </c>
      <c r="B128" s="31">
        <v>0.05</v>
      </c>
      <c r="C128" s="4">
        <f t="shared" ref="C128:C139" si="25">4500*B128</f>
        <v>225</v>
      </c>
      <c r="D128" s="4">
        <f t="shared" ref="D128:D139" si="26">9500*B128</f>
        <v>475</v>
      </c>
      <c r="E128" s="4">
        <f t="shared" ref="E128:E139" si="27">14500*B128</f>
        <v>725</v>
      </c>
      <c r="F128" s="4">
        <f t="shared" ref="F128:F139" si="28">19500*B128</f>
        <v>975</v>
      </c>
      <c r="G128" s="4">
        <f t="shared" ref="G128:G139" si="29">24500*B128</f>
        <v>1225</v>
      </c>
    </row>
    <row r="129" spans="1:7" x14ac:dyDescent="0.3">
      <c r="A129" s="5" t="s">
        <v>64</v>
      </c>
      <c r="B129" s="31">
        <v>0.2</v>
      </c>
      <c r="C129" s="4">
        <f t="shared" si="25"/>
        <v>900</v>
      </c>
      <c r="D129" s="4">
        <f t="shared" si="26"/>
        <v>1900</v>
      </c>
      <c r="E129" s="4">
        <f t="shared" si="27"/>
        <v>2900</v>
      </c>
      <c r="F129" s="4">
        <f t="shared" si="28"/>
        <v>3900</v>
      </c>
      <c r="G129" s="4">
        <f t="shared" si="29"/>
        <v>4900</v>
      </c>
    </row>
    <row r="130" spans="1:7" x14ac:dyDescent="0.3">
      <c r="A130" s="5" t="s">
        <v>65</v>
      </c>
      <c r="B130" s="31">
        <v>0.1</v>
      </c>
      <c r="C130" s="4">
        <f t="shared" si="25"/>
        <v>450</v>
      </c>
      <c r="D130" s="4">
        <f t="shared" si="26"/>
        <v>950</v>
      </c>
      <c r="E130" s="4">
        <f t="shared" si="27"/>
        <v>1450</v>
      </c>
      <c r="F130" s="4">
        <f t="shared" si="28"/>
        <v>1950</v>
      </c>
      <c r="G130" s="4">
        <f t="shared" si="29"/>
        <v>2450</v>
      </c>
    </row>
    <row r="131" spans="1:7" x14ac:dyDescent="0.3">
      <c r="A131" s="5" t="s">
        <v>66</v>
      </c>
      <c r="B131" s="31">
        <v>0.25</v>
      </c>
      <c r="C131" s="4">
        <f t="shared" si="25"/>
        <v>1125</v>
      </c>
      <c r="D131" s="4">
        <f t="shared" si="26"/>
        <v>2375</v>
      </c>
      <c r="E131" s="4">
        <f t="shared" si="27"/>
        <v>3625</v>
      </c>
      <c r="F131" s="4">
        <f t="shared" si="28"/>
        <v>4875</v>
      </c>
      <c r="G131" s="4">
        <f t="shared" si="29"/>
        <v>6125</v>
      </c>
    </row>
    <row r="132" spans="1:7" x14ac:dyDescent="0.3">
      <c r="A132" s="5" t="s">
        <v>68</v>
      </c>
      <c r="B132" s="31">
        <v>0.2</v>
      </c>
      <c r="C132" s="4">
        <f t="shared" si="25"/>
        <v>900</v>
      </c>
      <c r="D132" s="4">
        <f t="shared" si="26"/>
        <v>1900</v>
      </c>
      <c r="E132" s="4">
        <f t="shared" si="27"/>
        <v>2900</v>
      </c>
      <c r="F132" s="4">
        <f t="shared" si="28"/>
        <v>3900</v>
      </c>
      <c r="G132" s="4">
        <f t="shared" si="29"/>
        <v>4900</v>
      </c>
    </row>
    <row r="133" spans="1:7" x14ac:dyDescent="0.3">
      <c r="A133" s="5" t="s">
        <v>69</v>
      </c>
      <c r="B133" s="31">
        <v>0.3</v>
      </c>
      <c r="C133" s="4">
        <f t="shared" si="25"/>
        <v>1350</v>
      </c>
      <c r="D133" s="4">
        <f t="shared" si="26"/>
        <v>2850</v>
      </c>
      <c r="E133" s="4">
        <f t="shared" si="27"/>
        <v>4350</v>
      </c>
      <c r="F133" s="4">
        <f t="shared" si="28"/>
        <v>5850</v>
      </c>
      <c r="G133" s="4">
        <f t="shared" si="29"/>
        <v>7350</v>
      </c>
    </row>
    <row r="134" spans="1:7" x14ac:dyDescent="0.3">
      <c r="A134" s="5" t="s">
        <v>70</v>
      </c>
      <c r="B134" s="31">
        <v>0.2</v>
      </c>
      <c r="C134" s="4">
        <f t="shared" si="25"/>
        <v>900</v>
      </c>
      <c r="D134" s="4">
        <f t="shared" si="26"/>
        <v>1900</v>
      </c>
      <c r="E134" s="4">
        <f t="shared" si="27"/>
        <v>2900</v>
      </c>
      <c r="F134" s="4">
        <f t="shared" si="28"/>
        <v>3900</v>
      </c>
      <c r="G134" s="4">
        <f t="shared" si="29"/>
        <v>4900</v>
      </c>
    </row>
    <row r="135" spans="1:7" x14ac:dyDescent="0.3">
      <c r="A135" s="5" t="s">
        <v>71</v>
      </c>
      <c r="B135" s="31">
        <v>0.2</v>
      </c>
      <c r="C135" s="4">
        <f t="shared" si="25"/>
        <v>900</v>
      </c>
      <c r="D135" s="4">
        <f t="shared" si="26"/>
        <v>1900</v>
      </c>
      <c r="E135" s="4">
        <f t="shared" si="27"/>
        <v>2900</v>
      </c>
      <c r="F135" s="4">
        <f t="shared" si="28"/>
        <v>3900</v>
      </c>
      <c r="G135" s="4">
        <f t="shared" si="29"/>
        <v>4900</v>
      </c>
    </row>
    <row r="136" spans="1:7" x14ac:dyDescent="0.3">
      <c r="A136" s="5" t="s">
        <v>72</v>
      </c>
      <c r="B136" s="31">
        <v>0.2</v>
      </c>
      <c r="C136" s="4">
        <f t="shared" si="25"/>
        <v>900</v>
      </c>
      <c r="D136" s="4">
        <f t="shared" si="26"/>
        <v>1900</v>
      </c>
      <c r="E136" s="4">
        <f t="shared" si="27"/>
        <v>2900</v>
      </c>
      <c r="F136" s="4">
        <f t="shared" si="28"/>
        <v>3900</v>
      </c>
      <c r="G136" s="4">
        <f t="shared" si="29"/>
        <v>4900</v>
      </c>
    </row>
    <row r="137" spans="1:7" x14ac:dyDescent="0.3">
      <c r="A137" s="5" t="s">
        <v>73</v>
      </c>
      <c r="B137" s="32">
        <v>0.25</v>
      </c>
      <c r="C137" s="4">
        <f t="shared" si="25"/>
        <v>1125</v>
      </c>
      <c r="D137" s="4">
        <f t="shared" si="26"/>
        <v>2375</v>
      </c>
      <c r="E137" s="4">
        <f t="shared" si="27"/>
        <v>3625</v>
      </c>
      <c r="F137" s="4">
        <f t="shared" si="28"/>
        <v>4875</v>
      </c>
      <c r="G137" s="4">
        <f t="shared" si="29"/>
        <v>6125</v>
      </c>
    </row>
    <row r="138" spans="1:7" x14ac:dyDescent="0.3">
      <c r="A138" s="5" t="s">
        <v>74</v>
      </c>
      <c r="B138" s="31">
        <v>0.2</v>
      </c>
      <c r="C138" s="4">
        <f t="shared" si="25"/>
        <v>900</v>
      </c>
      <c r="D138" s="4">
        <f t="shared" si="26"/>
        <v>1900</v>
      </c>
      <c r="E138" s="4">
        <f t="shared" si="27"/>
        <v>2900</v>
      </c>
      <c r="F138" s="4">
        <f t="shared" si="28"/>
        <v>3900</v>
      </c>
      <c r="G138" s="4">
        <f t="shared" si="29"/>
        <v>4900</v>
      </c>
    </row>
    <row r="139" spans="1:7" x14ac:dyDescent="0.3">
      <c r="A139" s="5" t="s">
        <v>75</v>
      </c>
      <c r="B139" s="31">
        <v>0.2</v>
      </c>
      <c r="C139" s="4">
        <f t="shared" si="25"/>
        <v>900</v>
      </c>
      <c r="D139" s="4">
        <f t="shared" si="26"/>
        <v>1900</v>
      </c>
      <c r="E139" s="4">
        <f t="shared" si="27"/>
        <v>2900</v>
      </c>
      <c r="F139" s="4">
        <f t="shared" si="28"/>
        <v>3900</v>
      </c>
      <c r="G139" s="4">
        <f t="shared" si="29"/>
        <v>4900</v>
      </c>
    </row>
    <row r="140" spans="1:7" x14ac:dyDescent="0.3">
      <c r="A140" s="42" t="s">
        <v>125</v>
      </c>
    </row>
    <row r="141" spans="1:7" x14ac:dyDescent="0.3">
      <c r="A141" s="44" t="s">
        <v>196</v>
      </c>
    </row>
    <row r="148" spans="1:7" ht="91.8" customHeight="1" x14ac:dyDescent="0.3">
      <c r="A148" s="11"/>
      <c r="B148" s="71" t="s">
        <v>113</v>
      </c>
      <c r="C148" s="71"/>
      <c r="D148" s="72"/>
      <c r="E148" s="72"/>
      <c r="F148" s="72"/>
      <c r="G148" s="72"/>
    </row>
    <row r="149" spans="1:7" x14ac:dyDescent="0.3">
      <c r="A149" s="84" t="s">
        <v>109</v>
      </c>
      <c r="B149" s="84"/>
      <c r="C149" s="84"/>
      <c r="D149" s="84"/>
      <c r="E149" s="84"/>
      <c r="F149" s="84"/>
      <c r="G149" s="84"/>
    </row>
    <row r="150" spans="1:7" x14ac:dyDescent="0.3">
      <c r="A150" s="85" t="s">
        <v>102</v>
      </c>
      <c r="B150" s="87" t="s">
        <v>111</v>
      </c>
      <c r="C150" s="87"/>
      <c r="D150" s="87"/>
      <c r="E150" s="87"/>
      <c r="F150" s="87"/>
      <c r="G150" s="87"/>
    </row>
    <row r="151" spans="1:7" ht="27" x14ac:dyDescent="0.3">
      <c r="A151" s="86"/>
      <c r="B151" s="30" t="s">
        <v>108</v>
      </c>
      <c r="C151" s="12" t="s">
        <v>103</v>
      </c>
      <c r="D151" s="13" t="s">
        <v>104</v>
      </c>
      <c r="E151" s="14" t="s">
        <v>105</v>
      </c>
      <c r="F151" s="14" t="s">
        <v>106</v>
      </c>
      <c r="G151" s="15" t="s">
        <v>107</v>
      </c>
    </row>
    <row r="152" spans="1:7" ht="27" x14ac:dyDescent="0.3">
      <c r="A152" s="5" t="s">
        <v>58</v>
      </c>
      <c r="B152" s="31">
        <v>0.1</v>
      </c>
      <c r="C152" s="4">
        <f>2500*B152</f>
        <v>250</v>
      </c>
      <c r="D152" s="4">
        <f>7500*B152</f>
        <v>750</v>
      </c>
      <c r="E152" s="4">
        <f>12500*B152</f>
        <v>1250</v>
      </c>
      <c r="F152" s="4">
        <f>17500*B152</f>
        <v>1750</v>
      </c>
      <c r="G152" s="4">
        <f>22500*B152</f>
        <v>2250</v>
      </c>
    </row>
    <row r="153" spans="1:7" ht="27" x14ac:dyDescent="0.3">
      <c r="A153" s="5" t="s">
        <v>77</v>
      </c>
      <c r="B153" s="31">
        <v>0.05</v>
      </c>
      <c r="C153" s="4">
        <f t="shared" ref="C153:C164" si="30">2500*B153</f>
        <v>125</v>
      </c>
      <c r="D153" s="4">
        <f t="shared" ref="D153:D164" si="31">7500*B153</f>
        <v>375</v>
      </c>
      <c r="E153" s="4">
        <f t="shared" ref="E153:E164" si="32">12500*B153</f>
        <v>625</v>
      </c>
      <c r="F153" s="4">
        <f t="shared" ref="F153:F164" si="33">17500*B153</f>
        <v>875</v>
      </c>
      <c r="G153" s="4">
        <f t="shared" ref="G153:G164" si="34">22500*B153</f>
        <v>1125</v>
      </c>
    </row>
    <row r="154" spans="1:7" x14ac:dyDescent="0.3">
      <c r="A154" s="5" t="s">
        <v>64</v>
      </c>
      <c r="B154" s="31">
        <v>0.2</v>
      </c>
      <c r="C154" s="4">
        <f t="shared" si="30"/>
        <v>500</v>
      </c>
      <c r="D154" s="4">
        <f t="shared" si="31"/>
        <v>1500</v>
      </c>
      <c r="E154" s="4">
        <f t="shared" si="32"/>
        <v>2500</v>
      </c>
      <c r="F154" s="4">
        <f t="shared" si="33"/>
        <v>3500</v>
      </c>
      <c r="G154" s="4">
        <f t="shared" si="34"/>
        <v>4500</v>
      </c>
    </row>
    <row r="155" spans="1:7" x14ac:dyDescent="0.3">
      <c r="A155" s="5" t="s">
        <v>65</v>
      </c>
      <c r="B155" s="31">
        <v>0.1</v>
      </c>
      <c r="C155" s="4">
        <f t="shared" si="30"/>
        <v>250</v>
      </c>
      <c r="D155" s="4">
        <f t="shared" si="31"/>
        <v>750</v>
      </c>
      <c r="E155" s="4">
        <f t="shared" si="32"/>
        <v>1250</v>
      </c>
      <c r="F155" s="4">
        <f t="shared" si="33"/>
        <v>1750</v>
      </c>
      <c r="G155" s="4">
        <f t="shared" si="34"/>
        <v>2250</v>
      </c>
    </row>
    <row r="156" spans="1:7" x14ac:dyDescent="0.3">
      <c r="A156" s="5" t="s">
        <v>66</v>
      </c>
      <c r="B156" s="31">
        <v>0.25</v>
      </c>
      <c r="C156" s="4">
        <f t="shared" si="30"/>
        <v>625</v>
      </c>
      <c r="D156" s="4">
        <f t="shared" si="31"/>
        <v>1875</v>
      </c>
      <c r="E156" s="4">
        <f t="shared" si="32"/>
        <v>3125</v>
      </c>
      <c r="F156" s="4">
        <f t="shared" si="33"/>
        <v>4375</v>
      </c>
      <c r="G156" s="4">
        <f t="shared" si="34"/>
        <v>5625</v>
      </c>
    </row>
    <row r="157" spans="1:7" x14ac:dyDescent="0.3">
      <c r="A157" s="5" t="s">
        <v>68</v>
      </c>
      <c r="B157" s="31">
        <v>0.2</v>
      </c>
      <c r="C157" s="4">
        <f t="shared" si="30"/>
        <v>500</v>
      </c>
      <c r="D157" s="4">
        <f t="shared" si="31"/>
        <v>1500</v>
      </c>
      <c r="E157" s="4">
        <f t="shared" si="32"/>
        <v>2500</v>
      </c>
      <c r="F157" s="4">
        <f t="shared" si="33"/>
        <v>3500</v>
      </c>
      <c r="G157" s="4">
        <f t="shared" si="34"/>
        <v>4500</v>
      </c>
    </row>
    <row r="158" spans="1:7" x14ac:dyDescent="0.3">
      <c r="A158" s="5" t="s">
        <v>69</v>
      </c>
      <c r="B158" s="31">
        <v>0.3</v>
      </c>
      <c r="C158" s="4">
        <f t="shared" si="30"/>
        <v>750</v>
      </c>
      <c r="D158" s="4">
        <f t="shared" si="31"/>
        <v>2250</v>
      </c>
      <c r="E158" s="4">
        <f t="shared" si="32"/>
        <v>3750</v>
      </c>
      <c r="F158" s="4">
        <f t="shared" si="33"/>
        <v>5250</v>
      </c>
      <c r="G158" s="4">
        <f t="shared" si="34"/>
        <v>6750</v>
      </c>
    </row>
    <row r="159" spans="1:7" x14ac:dyDescent="0.3">
      <c r="A159" s="5" t="s">
        <v>70</v>
      </c>
      <c r="B159" s="31">
        <v>0.2</v>
      </c>
      <c r="C159" s="4">
        <f t="shared" si="30"/>
        <v>500</v>
      </c>
      <c r="D159" s="4">
        <f t="shared" si="31"/>
        <v>1500</v>
      </c>
      <c r="E159" s="4">
        <f t="shared" si="32"/>
        <v>2500</v>
      </c>
      <c r="F159" s="4">
        <f t="shared" si="33"/>
        <v>3500</v>
      </c>
      <c r="G159" s="4">
        <f t="shared" si="34"/>
        <v>4500</v>
      </c>
    </row>
    <row r="160" spans="1:7" x14ac:dyDescent="0.3">
      <c r="A160" s="5" t="s">
        <v>71</v>
      </c>
      <c r="B160" s="31">
        <v>0.2</v>
      </c>
      <c r="C160" s="4">
        <f t="shared" si="30"/>
        <v>500</v>
      </c>
      <c r="D160" s="4">
        <f t="shared" si="31"/>
        <v>1500</v>
      </c>
      <c r="E160" s="4">
        <f t="shared" si="32"/>
        <v>2500</v>
      </c>
      <c r="F160" s="4">
        <f t="shared" si="33"/>
        <v>3500</v>
      </c>
      <c r="G160" s="4">
        <f t="shared" si="34"/>
        <v>4500</v>
      </c>
    </row>
    <row r="161" spans="1:7" x14ac:dyDescent="0.3">
      <c r="A161" s="5" t="s">
        <v>72</v>
      </c>
      <c r="B161" s="31">
        <v>0.2</v>
      </c>
      <c r="C161" s="4">
        <f t="shared" si="30"/>
        <v>500</v>
      </c>
      <c r="D161" s="4">
        <f t="shared" si="31"/>
        <v>1500</v>
      </c>
      <c r="E161" s="4">
        <f t="shared" si="32"/>
        <v>2500</v>
      </c>
      <c r="F161" s="4">
        <f t="shared" si="33"/>
        <v>3500</v>
      </c>
      <c r="G161" s="4">
        <f t="shared" si="34"/>
        <v>4500</v>
      </c>
    </row>
    <row r="162" spans="1:7" x14ac:dyDescent="0.3">
      <c r="A162" s="5" t="s">
        <v>73</v>
      </c>
      <c r="B162" s="32">
        <v>0.25</v>
      </c>
      <c r="C162" s="4">
        <f t="shared" si="30"/>
        <v>625</v>
      </c>
      <c r="D162" s="4">
        <f t="shared" si="31"/>
        <v>1875</v>
      </c>
      <c r="E162" s="4">
        <f t="shared" si="32"/>
        <v>3125</v>
      </c>
      <c r="F162" s="4">
        <f t="shared" si="33"/>
        <v>4375</v>
      </c>
      <c r="G162" s="4">
        <f t="shared" si="34"/>
        <v>5625</v>
      </c>
    </row>
    <row r="163" spans="1:7" x14ac:dyDescent="0.3">
      <c r="A163" s="5" t="s">
        <v>74</v>
      </c>
      <c r="B163" s="31">
        <v>0.2</v>
      </c>
      <c r="C163" s="4">
        <f t="shared" si="30"/>
        <v>500</v>
      </c>
      <c r="D163" s="4">
        <f t="shared" si="31"/>
        <v>1500</v>
      </c>
      <c r="E163" s="4">
        <f t="shared" si="32"/>
        <v>2500</v>
      </c>
      <c r="F163" s="4">
        <f t="shared" si="33"/>
        <v>3500</v>
      </c>
      <c r="G163" s="4">
        <f t="shared" si="34"/>
        <v>4500</v>
      </c>
    </row>
    <row r="164" spans="1:7" x14ac:dyDescent="0.3">
      <c r="A164" s="5" t="s">
        <v>75</v>
      </c>
      <c r="B164" s="31">
        <v>0.2</v>
      </c>
      <c r="C164" s="4">
        <f t="shared" si="30"/>
        <v>500</v>
      </c>
      <c r="D164" s="4">
        <f t="shared" si="31"/>
        <v>1500</v>
      </c>
      <c r="E164" s="4">
        <f t="shared" si="32"/>
        <v>2500</v>
      </c>
      <c r="F164" s="4">
        <f t="shared" si="33"/>
        <v>3500</v>
      </c>
      <c r="G164" s="4">
        <f t="shared" si="34"/>
        <v>4500</v>
      </c>
    </row>
    <row r="165" spans="1:7" x14ac:dyDescent="0.3">
      <c r="A165" s="42" t="s">
        <v>125</v>
      </c>
    </row>
    <row r="166" spans="1:7" x14ac:dyDescent="0.3">
      <c r="A166" s="44" t="s">
        <v>196</v>
      </c>
    </row>
    <row r="173" spans="1:7" ht="91.8" customHeight="1" x14ac:dyDescent="0.3">
      <c r="A173" s="11"/>
      <c r="B173" s="71" t="s">
        <v>113</v>
      </c>
      <c r="C173" s="71"/>
      <c r="D173" s="72"/>
      <c r="E173" s="72"/>
      <c r="F173" s="72"/>
      <c r="G173" s="72"/>
    </row>
    <row r="174" spans="1:7" x14ac:dyDescent="0.3">
      <c r="A174" s="84" t="s">
        <v>109</v>
      </c>
      <c r="B174" s="84"/>
      <c r="C174" s="84"/>
      <c r="D174" s="84"/>
      <c r="E174" s="84"/>
      <c r="F174" s="84"/>
      <c r="G174" s="84"/>
    </row>
    <row r="175" spans="1:7" x14ac:dyDescent="0.3">
      <c r="A175" s="85" t="s">
        <v>102</v>
      </c>
      <c r="B175" s="87" t="s">
        <v>46</v>
      </c>
      <c r="C175" s="87"/>
      <c r="D175" s="87"/>
      <c r="E175" s="87"/>
      <c r="F175" s="87"/>
      <c r="G175" s="87"/>
    </row>
    <row r="176" spans="1:7" ht="27" x14ac:dyDescent="0.3">
      <c r="A176" s="86"/>
      <c r="B176" s="30" t="s">
        <v>108</v>
      </c>
      <c r="C176" s="12" t="s">
        <v>103</v>
      </c>
      <c r="D176" s="13" t="s">
        <v>104</v>
      </c>
      <c r="E176" s="14" t="s">
        <v>105</v>
      </c>
      <c r="F176" s="14" t="s">
        <v>106</v>
      </c>
      <c r="G176" s="15" t="s">
        <v>107</v>
      </c>
    </row>
    <row r="177" spans="1:7" ht="27" x14ac:dyDescent="0.3">
      <c r="A177" s="5" t="s">
        <v>58</v>
      </c>
      <c r="B177" s="31">
        <v>0.1</v>
      </c>
      <c r="C177" s="4">
        <f>2500*B177</f>
        <v>250</v>
      </c>
      <c r="D177" s="4">
        <f>7500*B177</f>
        <v>750</v>
      </c>
      <c r="E177" s="4">
        <f>12500*B177</f>
        <v>1250</v>
      </c>
      <c r="F177" s="4">
        <f>17500*B177</f>
        <v>1750</v>
      </c>
      <c r="G177" s="4">
        <f>22500*B177</f>
        <v>2250</v>
      </c>
    </row>
    <row r="178" spans="1:7" ht="27" x14ac:dyDescent="0.3">
      <c r="A178" s="5" t="s">
        <v>77</v>
      </c>
      <c r="B178" s="31">
        <v>0.05</v>
      </c>
      <c r="C178" s="4">
        <f t="shared" ref="C178:C186" si="35">2500*B178</f>
        <v>125</v>
      </c>
      <c r="D178" s="4">
        <f t="shared" ref="D178:D186" si="36">7500*B178</f>
        <v>375</v>
      </c>
      <c r="E178" s="4">
        <f t="shared" ref="E178:E186" si="37">12500*B178</f>
        <v>625</v>
      </c>
      <c r="F178" s="4">
        <f t="shared" ref="F178:F186" si="38">17500*B178</f>
        <v>875</v>
      </c>
      <c r="G178" s="4">
        <f t="shared" ref="G178:G186" si="39">22500*B178</f>
        <v>1125</v>
      </c>
    </row>
    <row r="179" spans="1:7" x14ac:dyDescent="0.3">
      <c r="A179" s="5" t="s">
        <v>64</v>
      </c>
      <c r="B179" s="31">
        <v>0.2</v>
      </c>
      <c r="C179" s="4">
        <f t="shared" si="35"/>
        <v>500</v>
      </c>
      <c r="D179" s="4">
        <f t="shared" si="36"/>
        <v>1500</v>
      </c>
      <c r="E179" s="4">
        <f t="shared" si="37"/>
        <v>2500</v>
      </c>
      <c r="F179" s="4">
        <f t="shared" si="38"/>
        <v>3500</v>
      </c>
      <c r="G179" s="4">
        <f t="shared" si="39"/>
        <v>4500</v>
      </c>
    </row>
    <row r="180" spans="1:7" x14ac:dyDescent="0.3">
      <c r="A180" s="5" t="s">
        <v>65</v>
      </c>
      <c r="B180" s="31">
        <v>0.1</v>
      </c>
      <c r="C180" s="4">
        <f t="shared" si="35"/>
        <v>250</v>
      </c>
      <c r="D180" s="4">
        <f t="shared" si="36"/>
        <v>750</v>
      </c>
      <c r="E180" s="4">
        <f t="shared" si="37"/>
        <v>1250</v>
      </c>
      <c r="F180" s="4">
        <f t="shared" si="38"/>
        <v>1750</v>
      </c>
      <c r="G180" s="4">
        <f t="shared" si="39"/>
        <v>2250</v>
      </c>
    </row>
    <row r="181" spans="1:7" ht="27" x14ac:dyDescent="0.3">
      <c r="A181" s="5" t="s">
        <v>78</v>
      </c>
      <c r="B181" s="31">
        <v>0.15</v>
      </c>
      <c r="C181" s="4">
        <f t="shared" si="35"/>
        <v>375</v>
      </c>
      <c r="D181" s="4">
        <f t="shared" si="36"/>
        <v>1125</v>
      </c>
      <c r="E181" s="4">
        <f t="shared" si="37"/>
        <v>1875</v>
      </c>
      <c r="F181" s="4">
        <f t="shared" si="38"/>
        <v>2625</v>
      </c>
      <c r="G181" s="4">
        <f t="shared" si="39"/>
        <v>3375</v>
      </c>
    </row>
    <row r="182" spans="1:7" x14ac:dyDescent="0.3">
      <c r="A182" s="5" t="s">
        <v>66</v>
      </c>
      <c r="B182" s="31">
        <v>0.25</v>
      </c>
      <c r="C182" s="4">
        <f t="shared" si="35"/>
        <v>625</v>
      </c>
      <c r="D182" s="4">
        <f t="shared" si="36"/>
        <v>1875</v>
      </c>
      <c r="E182" s="4">
        <f t="shared" si="37"/>
        <v>3125</v>
      </c>
      <c r="F182" s="4">
        <f t="shared" si="38"/>
        <v>4375</v>
      </c>
      <c r="G182" s="4">
        <f t="shared" si="39"/>
        <v>5625</v>
      </c>
    </row>
    <row r="183" spans="1:7" x14ac:dyDescent="0.3">
      <c r="A183" s="5" t="s">
        <v>68</v>
      </c>
      <c r="B183" s="31">
        <v>0.2</v>
      </c>
      <c r="C183" s="4">
        <f t="shared" si="35"/>
        <v>500</v>
      </c>
      <c r="D183" s="4">
        <f t="shared" si="36"/>
        <v>1500</v>
      </c>
      <c r="E183" s="4">
        <f t="shared" si="37"/>
        <v>2500</v>
      </c>
      <c r="F183" s="4">
        <f t="shared" si="38"/>
        <v>3500</v>
      </c>
      <c r="G183" s="4">
        <f t="shared" si="39"/>
        <v>4500</v>
      </c>
    </row>
    <row r="184" spans="1:7" x14ac:dyDescent="0.3">
      <c r="A184" s="5" t="s">
        <v>69</v>
      </c>
      <c r="B184" s="31">
        <v>0.3</v>
      </c>
      <c r="C184" s="4">
        <f t="shared" si="35"/>
        <v>750</v>
      </c>
      <c r="D184" s="4">
        <f t="shared" si="36"/>
        <v>2250</v>
      </c>
      <c r="E184" s="4">
        <f t="shared" si="37"/>
        <v>3750</v>
      </c>
      <c r="F184" s="4">
        <f t="shared" si="38"/>
        <v>5250</v>
      </c>
      <c r="G184" s="4">
        <f t="shared" si="39"/>
        <v>6750</v>
      </c>
    </row>
    <row r="185" spans="1:7" x14ac:dyDescent="0.3">
      <c r="A185" s="5" t="s">
        <v>70</v>
      </c>
      <c r="B185" s="31">
        <v>0.2</v>
      </c>
      <c r="C185" s="4">
        <f t="shared" si="35"/>
        <v>500</v>
      </c>
      <c r="D185" s="4">
        <f t="shared" si="36"/>
        <v>1500</v>
      </c>
      <c r="E185" s="4">
        <f t="shared" si="37"/>
        <v>2500</v>
      </c>
      <c r="F185" s="4">
        <f t="shared" si="38"/>
        <v>3500</v>
      </c>
      <c r="G185" s="4">
        <f t="shared" si="39"/>
        <v>4500</v>
      </c>
    </row>
    <row r="186" spans="1:7" x14ac:dyDescent="0.3">
      <c r="A186" s="5" t="s">
        <v>71</v>
      </c>
      <c r="B186" s="31">
        <v>0.2</v>
      </c>
      <c r="C186" s="4">
        <f t="shared" si="35"/>
        <v>500</v>
      </c>
      <c r="D186" s="4">
        <f t="shared" si="36"/>
        <v>1500</v>
      </c>
      <c r="E186" s="4">
        <f t="shared" si="37"/>
        <v>2500</v>
      </c>
      <c r="F186" s="4">
        <f t="shared" si="38"/>
        <v>3500</v>
      </c>
      <c r="G186" s="4">
        <f t="shared" si="39"/>
        <v>4500</v>
      </c>
    </row>
    <row r="187" spans="1:7" x14ac:dyDescent="0.3">
      <c r="A187" s="42" t="s">
        <v>125</v>
      </c>
    </row>
    <row r="188" spans="1:7" x14ac:dyDescent="0.3">
      <c r="A188" s="44" t="s">
        <v>196</v>
      </c>
    </row>
    <row r="197" spans="1:7" ht="92.4" customHeight="1" x14ac:dyDescent="0.3">
      <c r="A197" s="11"/>
      <c r="B197" s="71" t="s">
        <v>113</v>
      </c>
      <c r="C197" s="71"/>
      <c r="D197" s="72"/>
      <c r="E197" s="72"/>
      <c r="F197" s="72"/>
      <c r="G197" s="72"/>
    </row>
    <row r="198" spans="1:7" x14ac:dyDescent="0.3">
      <c r="A198" s="84" t="s">
        <v>109</v>
      </c>
      <c r="B198" s="84"/>
      <c r="C198" s="84"/>
      <c r="D198" s="84"/>
      <c r="E198" s="84"/>
      <c r="F198" s="84"/>
      <c r="G198" s="84"/>
    </row>
    <row r="199" spans="1:7" x14ac:dyDescent="0.3">
      <c r="A199" s="85" t="s">
        <v>102</v>
      </c>
      <c r="B199" s="87" t="s">
        <v>63</v>
      </c>
      <c r="C199" s="87"/>
      <c r="D199" s="87"/>
      <c r="E199" s="87"/>
      <c r="F199" s="87"/>
      <c r="G199" s="87"/>
    </row>
    <row r="200" spans="1:7" ht="27" x14ac:dyDescent="0.3">
      <c r="A200" s="86"/>
      <c r="B200" s="30" t="s">
        <v>108</v>
      </c>
      <c r="C200" s="12" t="s">
        <v>103</v>
      </c>
      <c r="D200" s="13" t="s">
        <v>104</v>
      </c>
      <c r="E200" s="14" t="s">
        <v>105</v>
      </c>
      <c r="F200" s="14" t="s">
        <v>106</v>
      </c>
      <c r="G200" s="15" t="s">
        <v>107</v>
      </c>
    </row>
    <row r="201" spans="1:7" ht="27" x14ac:dyDescent="0.3">
      <c r="A201" s="5" t="s">
        <v>58</v>
      </c>
      <c r="B201" s="31">
        <v>0.1</v>
      </c>
      <c r="C201" s="4">
        <f>2000*B201</f>
        <v>200</v>
      </c>
      <c r="D201" s="4">
        <f>7000*B201</f>
        <v>700</v>
      </c>
      <c r="E201" s="4">
        <f>12000*B201</f>
        <v>1200</v>
      </c>
      <c r="F201" s="4">
        <f>17000*B201</f>
        <v>1700</v>
      </c>
      <c r="G201" s="4">
        <f>22000*B201</f>
        <v>2200</v>
      </c>
    </row>
    <row r="202" spans="1:7" ht="27" x14ac:dyDescent="0.3">
      <c r="A202" s="5" t="s">
        <v>77</v>
      </c>
      <c r="B202" s="31">
        <v>0.05</v>
      </c>
      <c r="C202" s="4">
        <f t="shared" ref="C202:C212" si="40">2000*B202</f>
        <v>100</v>
      </c>
      <c r="D202" s="4">
        <f t="shared" ref="D202:D212" si="41">7000*B202</f>
        <v>350</v>
      </c>
      <c r="E202" s="4">
        <f t="shared" ref="E202:E212" si="42">12000*B202</f>
        <v>600</v>
      </c>
      <c r="F202" s="4">
        <f t="shared" ref="F202:F212" si="43">17000*B202</f>
        <v>850</v>
      </c>
      <c r="G202" s="4">
        <f t="shared" ref="G202:G212" si="44">22000*B202</f>
        <v>1100</v>
      </c>
    </row>
    <row r="203" spans="1:7" x14ac:dyDescent="0.3">
      <c r="A203" s="5" t="s">
        <v>64</v>
      </c>
      <c r="B203" s="31">
        <v>0.2</v>
      </c>
      <c r="C203" s="4">
        <f t="shared" si="40"/>
        <v>400</v>
      </c>
      <c r="D203" s="4">
        <f t="shared" si="41"/>
        <v>1400</v>
      </c>
      <c r="E203" s="4">
        <f t="shared" si="42"/>
        <v>2400</v>
      </c>
      <c r="F203" s="4">
        <f t="shared" si="43"/>
        <v>3400</v>
      </c>
      <c r="G203" s="4">
        <f t="shared" si="44"/>
        <v>4400</v>
      </c>
    </row>
    <row r="204" spans="1:7" x14ac:dyDescent="0.3">
      <c r="A204" s="5" t="s">
        <v>65</v>
      </c>
      <c r="B204" s="31">
        <v>0.1</v>
      </c>
      <c r="C204" s="4">
        <f t="shared" si="40"/>
        <v>200</v>
      </c>
      <c r="D204" s="4">
        <f t="shared" si="41"/>
        <v>700</v>
      </c>
      <c r="E204" s="4">
        <f t="shared" si="42"/>
        <v>1200</v>
      </c>
      <c r="F204" s="4">
        <f t="shared" si="43"/>
        <v>1700</v>
      </c>
      <c r="G204" s="4">
        <f t="shared" si="44"/>
        <v>2200</v>
      </c>
    </row>
    <row r="205" spans="1:7" x14ac:dyDescent="0.3">
      <c r="A205" s="5" t="s">
        <v>66</v>
      </c>
      <c r="B205" s="31">
        <v>0.25</v>
      </c>
      <c r="C205" s="4">
        <f t="shared" si="40"/>
        <v>500</v>
      </c>
      <c r="D205" s="4">
        <f t="shared" si="41"/>
        <v>1750</v>
      </c>
      <c r="E205" s="4">
        <f t="shared" si="42"/>
        <v>3000</v>
      </c>
      <c r="F205" s="4">
        <f t="shared" si="43"/>
        <v>4250</v>
      </c>
      <c r="G205" s="4">
        <f t="shared" si="44"/>
        <v>5500</v>
      </c>
    </row>
    <row r="206" spans="1:7" x14ac:dyDescent="0.3">
      <c r="A206" s="5" t="s">
        <v>68</v>
      </c>
      <c r="B206" s="31">
        <v>0.2</v>
      </c>
      <c r="C206" s="4">
        <f t="shared" si="40"/>
        <v>400</v>
      </c>
      <c r="D206" s="4">
        <f t="shared" si="41"/>
        <v>1400</v>
      </c>
      <c r="E206" s="4">
        <f t="shared" si="42"/>
        <v>2400</v>
      </c>
      <c r="F206" s="4">
        <f t="shared" si="43"/>
        <v>3400</v>
      </c>
      <c r="G206" s="4">
        <f t="shared" si="44"/>
        <v>4400</v>
      </c>
    </row>
    <row r="207" spans="1:7" x14ac:dyDescent="0.3">
      <c r="A207" s="5" t="s">
        <v>69</v>
      </c>
      <c r="B207" s="31">
        <v>0.3</v>
      </c>
      <c r="C207" s="4">
        <f t="shared" si="40"/>
        <v>600</v>
      </c>
      <c r="D207" s="4">
        <f t="shared" si="41"/>
        <v>2100</v>
      </c>
      <c r="E207" s="4">
        <f t="shared" si="42"/>
        <v>3600</v>
      </c>
      <c r="F207" s="4">
        <f t="shared" si="43"/>
        <v>5100</v>
      </c>
      <c r="G207" s="4">
        <f t="shared" si="44"/>
        <v>6600</v>
      </c>
    </row>
    <row r="208" spans="1:7" x14ac:dyDescent="0.3">
      <c r="A208" s="5" t="s">
        <v>70</v>
      </c>
      <c r="B208" s="31">
        <v>0.2</v>
      </c>
      <c r="C208" s="4">
        <f t="shared" si="40"/>
        <v>400</v>
      </c>
      <c r="D208" s="4">
        <f t="shared" si="41"/>
        <v>1400</v>
      </c>
      <c r="E208" s="4">
        <f t="shared" si="42"/>
        <v>2400</v>
      </c>
      <c r="F208" s="4">
        <f t="shared" si="43"/>
        <v>3400</v>
      </c>
      <c r="G208" s="4">
        <f t="shared" si="44"/>
        <v>4400</v>
      </c>
    </row>
    <row r="209" spans="1:7" x14ac:dyDescent="0.3">
      <c r="A209" s="5" t="s">
        <v>71</v>
      </c>
      <c r="B209" s="31">
        <v>0.2</v>
      </c>
      <c r="C209" s="4">
        <f t="shared" si="40"/>
        <v>400</v>
      </c>
      <c r="D209" s="4">
        <f t="shared" si="41"/>
        <v>1400</v>
      </c>
      <c r="E209" s="4">
        <f t="shared" si="42"/>
        <v>2400</v>
      </c>
      <c r="F209" s="4">
        <f t="shared" si="43"/>
        <v>3400</v>
      </c>
      <c r="G209" s="4">
        <f t="shared" si="44"/>
        <v>4400</v>
      </c>
    </row>
    <row r="210" spans="1:7" x14ac:dyDescent="0.3">
      <c r="A210" s="5" t="s">
        <v>73</v>
      </c>
      <c r="B210" s="32">
        <v>0.25</v>
      </c>
      <c r="C210" s="4">
        <f t="shared" si="40"/>
        <v>500</v>
      </c>
      <c r="D210" s="4">
        <f t="shared" si="41"/>
        <v>1750</v>
      </c>
      <c r="E210" s="4">
        <f t="shared" si="42"/>
        <v>3000</v>
      </c>
      <c r="F210" s="4">
        <f t="shared" si="43"/>
        <v>4250</v>
      </c>
      <c r="G210" s="4">
        <f t="shared" si="44"/>
        <v>5500</v>
      </c>
    </row>
    <row r="211" spans="1:7" x14ac:dyDescent="0.3">
      <c r="A211" s="5" t="s">
        <v>74</v>
      </c>
      <c r="B211" s="31">
        <v>0.2</v>
      </c>
      <c r="C211" s="4">
        <f t="shared" si="40"/>
        <v>400</v>
      </c>
      <c r="D211" s="4">
        <f t="shared" si="41"/>
        <v>1400</v>
      </c>
      <c r="E211" s="4">
        <f t="shared" si="42"/>
        <v>2400</v>
      </c>
      <c r="F211" s="4">
        <f t="shared" si="43"/>
        <v>3400</v>
      </c>
      <c r="G211" s="4">
        <f t="shared" si="44"/>
        <v>4400</v>
      </c>
    </row>
    <row r="212" spans="1:7" x14ac:dyDescent="0.3">
      <c r="A212" s="5" t="s">
        <v>75</v>
      </c>
      <c r="B212" s="31">
        <v>0.2</v>
      </c>
      <c r="C212" s="4">
        <f t="shared" si="40"/>
        <v>400</v>
      </c>
      <c r="D212" s="4">
        <f t="shared" si="41"/>
        <v>1400</v>
      </c>
      <c r="E212" s="4">
        <f t="shared" si="42"/>
        <v>2400</v>
      </c>
      <c r="F212" s="4">
        <f t="shared" si="43"/>
        <v>3400</v>
      </c>
      <c r="G212" s="4">
        <f t="shared" si="44"/>
        <v>4400</v>
      </c>
    </row>
    <row r="214" spans="1:7" ht="27.6" x14ac:dyDescent="0.3">
      <c r="A214" s="33" t="s">
        <v>79</v>
      </c>
      <c r="B214" s="34" t="s">
        <v>85</v>
      </c>
    </row>
    <row r="215" spans="1:7" x14ac:dyDescent="0.3">
      <c r="A215" s="22" t="s">
        <v>80</v>
      </c>
      <c r="B215" s="35">
        <v>3000</v>
      </c>
    </row>
    <row r="216" spans="1:7" x14ac:dyDescent="0.3">
      <c r="A216" s="16" t="s">
        <v>81</v>
      </c>
      <c r="B216" s="36">
        <v>6000</v>
      </c>
    </row>
    <row r="217" spans="1:7" x14ac:dyDescent="0.3">
      <c r="A217" s="16" t="s">
        <v>82</v>
      </c>
      <c r="B217" s="35">
        <v>8000</v>
      </c>
    </row>
    <row r="218" spans="1:7" ht="27" x14ac:dyDescent="0.3">
      <c r="A218" s="37" t="s">
        <v>83</v>
      </c>
      <c r="B218" s="38" t="s">
        <v>84</v>
      </c>
    </row>
    <row r="219" spans="1:7" x14ac:dyDescent="0.3">
      <c r="A219" s="42" t="s">
        <v>125</v>
      </c>
    </row>
    <row r="220" spans="1:7" x14ac:dyDescent="0.3">
      <c r="A220" s="44" t="s">
        <v>196</v>
      </c>
    </row>
  </sheetData>
  <mergeCells count="36">
    <mergeCell ref="A175:A176"/>
    <mergeCell ref="B175:G175"/>
    <mergeCell ref="B197:G197"/>
    <mergeCell ref="A198:G198"/>
    <mergeCell ref="A199:A200"/>
    <mergeCell ref="B199:G199"/>
    <mergeCell ref="A174:G174"/>
    <mergeCell ref="A101:A102"/>
    <mergeCell ref="B101:G101"/>
    <mergeCell ref="B123:G123"/>
    <mergeCell ref="A124:G124"/>
    <mergeCell ref="A125:A126"/>
    <mergeCell ref="B125:G125"/>
    <mergeCell ref="B148:G148"/>
    <mergeCell ref="A149:G149"/>
    <mergeCell ref="A150:A151"/>
    <mergeCell ref="B150:G150"/>
    <mergeCell ref="B173:G173"/>
    <mergeCell ref="A100:G100"/>
    <mergeCell ref="A27:A28"/>
    <mergeCell ref="B27:G27"/>
    <mergeCell ref="B50:G50"/>
    <mergeCell ref="A51:G51"/>
    <mergeCell ref="A52:A53"/>
    <mergeCell ref="B52:G52"/>
    <mergeCell ref="B75:G75"/>
    <mergeCell ref="A76:G76"/>
    <mergeCell ref="A77:A78"/>
    <mergeCell ref="B77:G77"/>
    <mergeCell ref="B99:G99"/>
    <mergeCell ref="A26:G26"/>
    <mergeCell ref="B1:G1"/>
    <mergeCell ref="A2:G2"/>
    <mergeCell ref="A3:A4"/>
    <mergeCell ref="B3:G3"/>
    <mergeCell ref="B25:G25"/>
  </mergeCells>
  <hyperlinks>
    <hyperlink ref="A22" location="Оглавление!R1C1" display="Вернуться в оглавление" xr:uid="{9B70819D-FF3F-4F31-86EA-F8D9AC73C647}"/>
    <hyperlink ref="A42" location="Оглавление!R1C1" display="Вернуться в оглавление" xr:uid="{EF8B3D8B-22D8-4A78-9B24-3360FAC796D1}"/>
    <hyperlink ref="A67" location="Оглавление!R1C1" display="Вернуться в оглавление" xr:uid="{6CDD9A87-6EC4-49B8-89C0-D47CCF3032CC}"/>
    <hyperlink ref="A89" location="Оглавление!R1C1" display="Вернуться в оглавление" xr:uid="{BF55B4F6-28D3-4C6F-B92C-19C89134DECE}"/>
    <hyperlink ref="A119" location="Оглавление!R1C1" display="Вернуться в оглавление" xr:uid="{447C670F-599E-4261-80DA-5BDAF44E2A1B}"/>
    <hyperlink ref="A140" location="Оглавление!R1C1" display="Вернуться в оглавление" xr:uid="{8D653BE6-2D19-42F0-9745-1727E74B84B5}"/>
    <hyperlink ref="A165" location="Оглавление!R1C1" display="Вернуться в оглавление" xr:uid="{9A3077E5-FE00-4312-8EA0-BB0E58AC270A}"/>
    <hyperlink ref="A187" location="Оглавление!R1C1" display="Вернуться в оглавление" xr:uid="{790AD096-10B5-4DED-BAA8-365A588E469E}"/>
    <hyperlink ref="A219" location="Оглавление!R1C1" display="Вернуться в оглавление" xr:uid="{FB7B2A6F-E8E8-433E-9C9C-1E5E3AE0FF8F}"/>
    <hyperlink ref="A23" location="'Бухгалтерское сопровождение'!R1C1" display="Вернуться в &quot;Бухгалтерское сопровождение&quot;" xr:uid="{60B7511D-A01A-4D34-8996-F5631A6C146A}"/>
    <hyperlink ref="A43" location="'Бухгалтерское сопровождение'!R1C1" display="Вернуться в &quot;Бухгалтерское сопровождение&quot;" xr:uid="{F11F67C8-0DE1-46CE-9274-64580398F349}"/>
    <hyperlink ref="A68" location="'Бухгалтерское сопровождение'!R1C1" display="Вернуться &quot;Бухгалтерское сопровождение&quot;" xr:uid="{AE095096-11B1-41EE-97DA-8E42A7F5976D}"/>
    <hyperlink ref="A90" location="'Бухгалтерское сопровождение'!R1C1" display="Вернуться в &quot;Бухгалтерское сопровождение&quot;" xr:uid="{A87A8E25-2924-4996-841D-4B1624D43DDF}"/>
    <hyperlink ref="A120" location="'Бухгалтерское сопровождение'!R1C1" display="Вернуться в &quot;Бухгалтерское сопровождение&quot;" xr:uid="{831F9C35-79A9-4AB5-845C-E930DC9E2510}"/>
    <hyperlink ref="A141" location="'Бухгалтерское сопровождение'!R1C1" display="Вернуться в &quot;Бухгалтерское сопровождение&quot;" xr:uid="{D3296AD0-EDD6-45D3-AAC9-D82497ACBEC6}"/>
    <hyperlink ref="A166" location="'Бухгалтерское сопровождение'!R1C1" display="Вернуться в &quot;Бухгалтерское сопровождение&quot;" xr:uid="{7C6E6453-7F96-4A8C-9969-B680EF3F5179}"/>
    <hyperlink ref="A188" location="'Бухгалтерское сопровождение'!R1C1" display="Вернуться в &quot;Бухгалтерское сопровождение&quot;" xr:uid="{39443907-613D-4411-8DF6-8C021A92B290}"/>
    <hyperlink ref="A220" location="'Бухгалтерское сопровождение'!R1C1" display="Вернуться в &quot;Бухгалтерское сопровождение&quot;" xr:uid="{3BE3DA5D-BBB7-4707-BA39-BB5ED74EF502}"/>
  </hyperlinks>
  <pageMargins left="0.7" right="0.7" top="0.75" bottom="0.75" header="0.3" footer="0.3"/>
  <pageSetup paperSize="9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059B6-9761-4E8C-B7A2-54E469D8F8A7}">
  <dimension ref="A1:E8"/>
  <sheetViews>
    <sheetView workbookViewId="0">
      <selection activeCell="C11" sqref="C11"/>
    </sheetView>
  </sheetViews>
  <sheetFormatPr defaultRowHeight="14.4" x14ac:dyDescent="0.3"/>
  <cols>
    <col min="1" max="1" width="55" customWidth="1"/>
    <col min="2" max="5" width="18.5546875" customWidth="1"/>
  </cols>
  <sheetData>
    <row r="1" spans="1:5" ht="89.4" customHeight="1" x14ac:dyDescent="0.3">
      <c r="A1" s="11"/>
      <c r="B1" s="71" t="s">
        <v>88</v>
      </c>
      <c r="C1" s="71"/>
      <c r="D1" s="71"/>
      <c r="E1" s="71"/>
    </row>
    <row r="2" spans="1:5" x14ac:dyDescent="0.3">
      <c r="A2" s="76" t="s">
        <v>11</v>
      </c>
      <c r="B2" s="76" t="s">
        <v>86</v>
      </c>
      <c r="C2" s="76"/>
      <c r="D2" s="76"/>
      <c r="E2" s="76"/>
    </row>
    <row r="3" spans="1:5" x14ac:dyDescent="0.3">
      <c r="A3" s="76"/>
      <c r="B3" s="12" t="s">
        <v>43</v>
      </c>
      <c r="C3" s="13" t="s">
        <v>44</v>
      </c>
      <c r="D3" s="14" t="s">
        <v>45</v>
      </c>
      <c r="E3" s="15" t="s">
        <v>46</v>
      </c>
    </row>
    <row r="4" spans="1:5" ht="53.4" x14ac:dyDescent="0.3">
      <c r="A4" s="22" t="s">
        <v>89</v>
      </c>
      <c r="B4" s="17">
        <v>7000</v>
      </c>
      <c r="C4" s="17">
        <v>7000</v>
      </c>
      <c r="D4" s="17">
        <v>7000</v>
      </c>
      <c r="E4" s="17">
        <v>7000</v>
      </c>
    </row>
    <row r="5" spans="1:5" ht="27" x14ac:dyDescent="0.3">
      <c r="A5" s="22" t="s">
        <v>99</v>
      </c>
      <c r="B5" s="17">
        <v>500</v>
      </c>
      <c r="C5" s="17">
        <v>500</v>
      </c>
      <c r="D5" s="17">
        <v>500</v>
      </c>
      <c r="E5" s="17">
        <v>500</v>
      </c>
    </row>
    <row r="6" spans="1:5" ht="27" x14ac:dyDescent="0.3">
      <c r="A6" s="22" t="s">
        <v>100</v>
      </c>
      <c r="B6" s="17">
        <v>400</v>
      </c>
      <c r="C6" s="17">
        <v>400</v>
      </c>
      <c r="D6" s="17">
        <v>400</v>
      </c>
      <c r="E6" s="17">
        <v>400</v>
      </c>
    </row>
    <row r="7" spans="1:5" x14ac:dyDescent="0.3">
      <c r="A7" s="75" t="s">
        <v>87</v>
      </c>
      <c r="B7" s="75"/>
      <c r="C7" s="75"/>
      <c r="D7" s="75"/>
      <c r="E7" s="75"/>
    </row>
    <row r="8" spans="1:5" x14ac:dyDescent="0.3">
      <c r="A8" s="88" t="s">
        <v>125</v>
      </c>
      <c r="B8" s="88"/>
      <c r="C8" s="88"/>
      <c r="D8" s="88"/>
      <c r="E8" s="88"/>
    </row>
  </sheetData>
  <mergeCells count="5">
    <mergeCell ref="A2:A3"/>
    <mergeCell ref="A7:E7"/>
    <mergeCell ref="A8:E8"/>
    <mergeCell ref="B2:E2"/>
    <mergeCell ref="B1:E1"/>
  </mergeCells>
  <hyperlinks>
    <hyperlink ref="A8:E8" location="Оглавление!R1C1" display="Вернуться в оглавление" xr:uid="{4A100073-0038-4C44-B470-4A0BF1C10A78}"/>
  </hyperlinks>
  <pageMargins left="0.7" right="0.7" top="0.75" bottom="0.75" header="0.3" footer="0.3"/>
  <pageSetup paperSize="9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30427-F2C7-4448-80FE-2763760E3F83}">
  <dimension ref="A1:E10"/>
  <sheetViews>
    <sheetView workbookViewId="0">
      <selection activeCell="C8" sqref="C8"/>
    </sheetView>
  </sheetViews>
  <sheetFormatPr defaultRowHeight="14.4" x14ac:dyDescent="0.3"/>
  <cols>
    <col min="1" max="1" width="58" customWidth="1"/>
    <col min="2" max="5" width="17.88671875" customWidth="1"/>
  </cols>
  <sheetData>
    <row r="1" spans="1:5" ht="89.4" customHeight="1" x14ac:dyDescent="0.3">
      <c r="A1" s="11"/>
      <c r="B1" s="71" t="s">
        <v>90</v>
      </c>
      <c r="C1" s="71"/>
      <c r="D1" s="71"/>
      <c r="E1" s="71"/>
    </row>
    <row r="2" spans="1:5" ht="14.4" customHeight="1" x14ac:dyDescent="0.3">
      <c r="A2" s="76" t="s">
        <v>91</v>
      </c>
      <c r="B2" s="87" t="s">
        <v>95</v>
      </c>
      <c r="C2" s="87" t="s">
        <v>98</v>
      </c>
      <c r="D2" s="90" t="s">
        <v>115</v>
      </c>
      <c r="E2" s="90"/>
    </row>
    <row r="3" spans="1:5" ht="43.2" x14ac:dyDescent="0.3">
      <c r="A3" s="76"/>
      <c r="B3" s="87"/>
      <c r="C3" s="87"/>
      <c r="D3" s="20" t="s">
        <v>114</v>
      </c>
      <c r="E3" s="23" t="s">
        <v>43</v>
      </c>
    </row>
    <row r="4" spans="1:5" x14ac:dyDescent="0.3">
      <c r="A4" s="5" t="s">
        <v>92</v>
      </c>
      <c r="B4" s="24" t="s">
        <v>96</v>
      </c>
      <c r="C4" s="25">
        <v>1000</v>
      </c>
      <c r="D4" s="26">
        <v>16</v>
      </c>
      <c r="E4" s="26">
        <v>18</v>
      </c>
    </row>
    <row r="5" spans="1:5" x14ac:dyDescent="0.3">
      <c r="A5" s="5" t="s">
        <v>93</v>
      </c>
      <c r="B5" s="24" t="s">
        <v>97</v>
      </c>
      <c r="C5" s="25">
        <v>1000</v>
      </c>
      <c r="D5" s="26">
        <v>4</v>
      </c>
      <c r="E5" s="26">
        <v>4</v>
      </c>
    </row>
    <row r="6" spans="1:5" x14ac:dyDescent="0.3">
      <c r="A6" s="5" t="s">
        <v>94</v>
      </c>
      <c r="B6" s="24" t="s">
        <v>96</v>
      </c>
      <c r="C6" s="25">
        <v>1000</v>
      </c>
      <c r="D6" s="26">
        <v>16</v>
      </c>
      <c r="E6" s="26">
        <v>18</v>
      </c>
    </row>
    <row r="7" spans="1:5" ht="14.4" customHeight="1" x14ac:dyDescent="0.3">
      <c r="A7" s="19"/>
      <c r="B7" s="19"/>
    </row>
    <row r="8" spans="1:5" ht="14.4" customHeight="1" x14ac:dyDescent="0.3">
      <c r="A8" s="19"/>
      <c r="B8" s="19"/>
    </row>
    <row r="9" spans="1:5" x14ac:dyDescent="0.3">
      <c r="A9" s="75" t="s">
        <v>119</v>
      </c>
      <c r="B9" s="75"/>
      <c r="C9" s="75"/>
      <c r="D9" s="75"/>
      <c r="E9" s="75"/>
    </row>
    <row r="10" spans="1:5" x14ac:dyDescent="0.3">
      <c r="A10" s="89" t="s">
        <v>125</v>
      </c>
      <c r="B10" s="89"/>
      <c r="C10" s="89"/>
      <c r="D10" s="89"/>
      <c r="E10" s="89"/>
    </row>
  </sheetData>
  <mergeCells count="7">
    <mergeCell ref="A10:E10"/>
    <mergeCell ref="A9:E9"/>
    <mergeCell ref="C2:C3"/>
    <mergeCell ref="D2:E2"/>
    <mergeCell ref="B1:E1"/>
    <mergeCell ref="A2:A3"/>
    <mergeCell ref="B2:B3"/>
  </mergeCells>
  <hyperlinks>
    <hyperlink ref="A10:E10" location="Оглавление!R1C1" display="Вернуться в оглавление" xr:uid="{8F2D9740-1230-435C-8A0A-1AAE9D9CBECB}"/>
  </hyperlinks>
  <pageMargins left="0.7" right="0.7" top="0.75" bottom="0.75" header="0.3" footer="0.3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0020D-EB24-4078-84E1-432B606EF896}">
  <dimension ref="A1:E40"/>
  <sheetViews>
    <sheetView topLeftCell="A34" workbookViewId="0">
      <selection activeCell="B25" sqref="B25"/>
    </sheetView>
  </sheetViews>
  <sheetFormatPr defaultRowHeight="14.4" x14ac:dyDescent="0.3"/>
  <cols>
    <col min="1" max="1" width="70.44140625" customWidth="1"/>
    <col min="2" max="2" width="26.5546875" customWidth="1"/>
    <col min="3" max="3" width="30.5546875" customWidth="1"/>
  </cols>
  <sheetData>
    <row r="1" spans="1:3" ht="94.2" customHeight="1" x14ac:dyDescent="0.3">
      <c r="A1" s="41"/>
      <c r="B1" s="71" t="s">
        <v>211</v>
      </c>
      <c r="C1" s="71"/>
    </row>
    <row r="2" spans="1:3" s="46" customFormat="1" ht="39.6" x14ac:dyDescent="0.3">
      <c r="A2" s="1" t="s">
        <v>11</v>
      </c>
      <c r="B2" s="1" t="s">
        <v>12</v>
      </c>
      <c r="C2" s="1" t="s">
        <v>13</v>
      </c>
    </row>
    <row r="3" spans="1:3" ht="27" x14ac:dyDescent="0.3">
      <c r="A3" s="50" t="s">
        <v>132</v>
      </c>
      <c r="B3" s="47" t="s">
        <v>133</v>
      </c>
      <c r="C3" s="47" t="s">
        <v>135</v>
      </c>
    </row>
    <row r="4" spans="1:3" ht="27" x14ac:dyDescent="0.3">
      <c r="A4" s="50" t="s">
        <v>134</v>
      </c>
      <c r="B4" s="47" t="s">
        <v>162</v>
      </c>
      <c r="C4" s="47" t="s">
        <v>135</v>
      </c>
    </row>
    <row r="5" spans="1:3" ht="27" x14ac:dyDescent="0.3">
      <c r="A5" s="50" t="s">
        <v>136</v>
      </c>
      <c r="B5" s="47" t="s">
        <v>163</v>
      </c>
      <c r="C5" s="47" t="s">
        <v>163</v>
      </c>
    </row>
    <row r="6" spans="1:3" ht="40.200000000000003" x14ac:dyDescent="0.3">
      <c r="A6" s="50" t="s">
        <v>137</v>
      </c>
      <c r="B6" s="47" t="s">
        <v>164</v>
      </c>
      <c r="C6" s="47" t="s">
        <v>164</v>
      </c>
    </row>
    <row r="7" spans="1:3" ht="27" x14ac:dyDescent="0.3">
      <c r="A7" s="50" t="s">
        <v>138</v>
      </c>
      <c r="B7" s="47" t="s">
        <v>166</v>
      </c>
      <c r="C7" s="47" t="s">
        <v>165</v>
      </c>
    </row>
    <row r="8" spans="1:3" ht="27" x14ac:dyDescent="0.3">
      <c r="A8" s="50" t="s">
        <v>197</v>
      </c>
      <c r="B8" s="47" t="s">
        <v>150</v>
      </c>
      <c r="C8" s="47" t="s">
        <v>135</v>
      </c>
    </row>
    <row r="9" spans="1:3" x14ac:dyDescent="0.3">
      <c r="A9" s="50" t="s">
        <v>139</v>
      </c>
      <c r="B9" s="47" t="s">
        <v>198</v>
      </c>
      <c r="C9" s="47" t="s">
        <v>194</v>
      </c>
    </row>
    <row r="10" spans="1:3" ht="27" x14ac:dyDescent="0.3">
      <c r="A10" s="50" t="s">
        <v>200</v>
      </c>
      <c r="B10" s="47" t="s">
        <v>199</v>
      </c>
      <c r="C10" s="47" t="s">
        <v>195</v>
      </c>
    </row>
    <row r="11" spans="1:3" x14ac:dyDescent="0.3">
      <c r="A11" s="50" t="s">
        <v>140</v>
      </c>
      <c r="B11" s="47" t="s">
        <v>201</v>
      </c>
      <c r="C11" s="47" t="s">
        <v>201</v>
      </c>
    </row>
    <row r="12" spans="1:3" ht="26.4" x14ac:dyDescent="0.3">
      <c r="A12" s="50" t="s">
        <v>141</v>
      </c>
      <c r="B12" s="47" t="s">
        <v>167</v>
      </c>
      <c r="C12" s="47" t="s">
        <v>168</v>
      </c>
    </row>
    <row r="13" spans="1:3" ht="26.4" x14ac:dyDescent="0.3">
      <c r="A13" s="50" t="s">
        <v>142</v>
      </c>
      <c r="B13" s="47" t="s">
        <v>169</v>
      </c>
      <c r="C13" s="47" t="s">
        <v>169</v>
      </c>
    </row>
    <row r="14" spans="1:3" ht="26.4" x14ac:dyDescent="0.3">
      <c r="A14" s="51" t="s">
        <v>170</v>
      </c>
      <c r="B14" s="47" t="s">
        <v>171</v>
      </c>
      <c r="C14" s="47" t="s">
        <v>202</v>
      </c>
    </row>
    <row r="15" spans="1:3" x14ac:dyDescent="0.3">
      <c r="A15" s="51" t="s">
        <v>148</v>
      </c>
      <c r="B15" s="47" t="s">
        <v>149</v>
      </c>
      <c r="C15" s="47" t="s">
        <v>203</v>
      </c>
    </row>
    <row r="16" spans="1:3" ht="92.4" customHeight="1" x14ac:dyDescent="0.3">
      <c r="A16" s="41"/>
      <c r="B16" s="71" t="s">
        <v>211</v>
      </c>
      <c r="C16" s="71"/>
    </row>
    <row r="17" spans="1:3" ht="39.6" x14ac:dyDescent="0.3">
      <c r="A17" s="1" t="s">
        <v>11</v>
      </c>
      <c r="B17" s="1" t="s">
        <v>12</v>
      </c>
      <c r="C17" s="1" t="s">
        <v>13</v>
      </c>
    </row>
    <row r="18" spans="1:3" ht="26.4" x14ac:dyDescent="0.3">
      <c r="A18" s="51" t="s">
        <v>172</v>
      </c>
      <c r="B18" s="47" t="s">
        <v>150</v>
      </c>
      <c r="C18" s="47" t="s">
        <v>150</v>
      </c>
    </row>
    <row r="19" spans="1:3" ht="26.4" x14ac:dyDescent="0.3">
      <c r="A19" s="52" t="s">
        <v>151</v>
      </c>
      <c r="B19" s="48" t="s">
        <v>173</v>
      </c>
      <c r="C19" s="48" t="s">
        <v>173</v>
      </c>
    </row>
    <row r="20" spans="1:3" x14ac:dyDescent="0.3">
      <c r="A20" s="52" t="s">
        <v>204</v>
      </c>
      <c r="B20" s="48" t="s">
        <v>149</v>
      </c>
      <c r="C20" s="48" t="s">
        <v>146</v>
      </c>
    </row>
    <row r="21" spans="1:3" ht="27" x14ac:dyDescent="0.3">
      <c r="A21" s="53" t="s">
        <v>206</v>
      </c>
      <c r="B21" s="47" t="s">
        <v>224</v>
      </c>
      <c r="C21" s="47" t="s">
        <v>225</v>
      </c>
    </row>
    <row r="22" spans="1:3" ht="27" x14ac:dyDescent="0.3">
      <c r="A22" s="53" t="s">
        <v>207</v>
      </c>
      <c r="B22" s="47" t="s">
        <v>240</v>
      </c>
      <c r="C22" s="47" t="s">
        <v>241</v>
      </c>
    </row>
    <row r="23" spans="1:3" ht="27" x14ac:dyDescent="0.3">
      <c r="A23" s="53" t="s">
        <v>208</v>
      </c>
      <c r="B23" s="47" t="s">
        <v>205</v>
      </c>
      <c r="C23" s="47" t="s">
        <v>143</v>
      </c>
    </row>
    <row r="24" spans="1:3" x14ac:dyDescent="0.3">
      <c r="A24" s="53" t="s">
        <v>144</v>
      </c>
      <c r="B24" s="47" t="s">
        <v>194</v>
      </c>
      <c r="C24" s="47" t="s">
        <v>194</v>
      </c>
    </row>
    <row r="25" spans="1:3" x14ac:dyDescent="0.3">
      <c r="A25" s="51" t="s">
        <v>145</v>
      </c>
      <c r="B25" s="47" t="s">
        <v>149</v>
      </c>
      <c r="C25" s="47" t="s">
        <v>143</v>
      </c>
    </row>
    <row r="26" spans="1:3" x14ac:dyDescent="0.3">
      <c r="A26" s="51" t="s">
        <v>152</v>
      </c>
      <c r="B26" s="47" t="s">
        <v>153</v>
      </c>
      <c r="C26" s="47" t="s">
        <v>18</v>
      </c>
    </row>
    <row r="27" spans="1:3" x14ac:dyDescent="0.3">
      <c r="A27" s="51" t="s">
        <v>154</v>
      </c>
      <c r="B27" s="47" t="s">
        <v>150</v>
      </c>
      <c r="C27" s="47" t="s">
        <v>176</v>
      </c>
    </row>
    <row r="28" spans="1:3" x14ac:dyDescent="0.3">
      <c r="A28" s="51" t="s">
        <v>156</v>
      </c>
      <c r="B28" s="47" t="s">
        <v>177</v>
      </c>
      <c r="C28" s="47" t="s">
        <v>155</v>
      </c>
    </row>
    <row r="29" spans="1:3" x14ac:dyDescent="0.3">
      <c r="A29" s="54"/>
      <c r="B29" s="49"/>
      <c r="C29" s="49"/>
    </row>
    <row r="30" spans="1:3" x14ac:dyDescent="0.3">
      <c r="A30" s="54"/>
      <c r="B30" s="49"/>
      <c r="C30" s="49"/>
    </row>
    <row r="31" spans="1:3" ht="26.4" customHeight="1" x14ac:dyDescent="0.3"/>
    <row r="32" spans="1:3" ht="94.2" customHeight="1" x14ac:dyDescent="0.3">
      <c r="A32" s="41"/>
      <c r="B32" s="71" t="s">
        <v>211</v>
      </c>
      <c r="C32" s="71"/>
    </row>
    <row r="33" spans="1:5" ht="39.6" x14ac:dyDescent="0.3">
      <c r="A33" s="1" t="s">
        <v>11</v>
      </c>
      <c r="B33" s="1" t="s">
        <v>12</v>
      </c>
      <c r="C33" s="1" t="s">
        <v>13</v>
      </c>
    </row>
    <row r="34" spans="1:5" ht="39.6" x14ac:dyDescent="0.3">
      <c r="A34" s="51" t="s">
        <v>157</v>
      </c>
      <c r="B34" s="47" t="s">
        <v>175</v>
      </c>
      <c r="C34" s="47" t="s">
        <v>175</v>
      </c>
    </row>
    <row r="35" spans="1:5" x14ac:dyDescent="0.3">
      <c r="A35" s="51" t="s">
        <v>158</v>
      </c>
      <c r="B35" s="47" t="s">
        <v>236</v>
      </c>
      <c r="C35" s="47" t="s">
        <v>237</v>
      </c>
    </row>
    <row r="36" spans="1:5" x14ac:dyDescent="0.3">
      <c r="A36" s="51" t="s">
        <v>159</v>
      </c>
      <c r="B36" s="47" t="s">
        <v>150</v>
      </c>
      <c r="C36" s="47" t="s">
        <v>150</v>
      </c>
    </row>
    <row r="37" spans="1:5" x14ac:dyDescent="0.3">
      <c r="A37" s="51" t="s">
        <v>160</v>
      </c>
      <c r="B37" s="47" t="s">
        <v>238</v>
      </c>
      <c r="C37" s="47" t="s">
        <v>239</v>
      </c>
    </row>
    <row r="38" spans="1:5" x14ac:dyDescent="0.3">
      <c r="A38" s="51" t="s">
        <v>252</v>
      </c>
      <c r="B38" s="47" t="s">
        <v>161</v>
      </c>
      <c r="C38" s="47" t="s">
        <v>161</v>
      </c>
    </row>
    <row r="40" spans="1:5" x14ac:dyDescent="0.3">
      <c r="A40" s="45" t="s">
        <v>125</v>
      </c>
      <c r="B40" s="45"/>
      <c r="C40" s="45"/>
      <c r="D40" s="45"/>
      <c r="E40" s="45"/>
    </row>
  </sheetData>
  <mergeCells count="3">
    <mergeCell ref="B1:C1"/>
    <mergeCell ref="B16:C16"/>
    <mergeCell ref="B32:C32"/>
  </mergeCells>
  <hyperlinks>
    <hyperlink ref="A40:E40" location="Оглавление!R1C1" display="Вернуться в оглавление" xr:uid="{759E4B56-2747-4A67-AB20-116E5FE8815B}"/>
  </hyperlinks>
  <pageMargins left="0.7" right="0.7" top="0.75" bottom="0.75" header="0.3" footer="0.3"/>
  <pageSetup paperSize="9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239C8-1F20-4598-A3DA-6140CBD43668}">
  <dimension ref="A1:K19"/>
  <sheetViews>
    <sheetView topLeftCell="D1" workbookViewId="0">
      <selection activeCell="G15" sqref="G15"/>
    </sheetView>
  </sheetViews>
  <sheetFormatPr defaultColWidth="18.109375" defaultRowHeight="14.4" x14ac:dyDescent="0.3"/>
  <cols>
    <col min="1" max="1" width="49.109375" style="7" customWidth="1"/>
    <col min="2" max="2" width="19.33203125" style="7" customWidth="1"/>
    <col min="3" max="3" width="19.33203125" style="8" customWidth="1"/>
    <col min="4" max="4" width="19.33203125" style="7" customWidth="1"/>
    <col min="5" max="5" width="19.33203125" style="8" customWidth="1"/>
    <col min="6" max="6" width="47.21875" style="9" customWidth="1"/>
    <col min="7" max="11" width="15.88671875" style="9" customWidth="1"/>
    <col min="12" max="16384" width="18.109375" style="9"/>
  </cols>
  <sheetData>
    <row r="1" spans="1:11" ht="88.2" customHeight="1" x14ac:dyDescent="0.3">
      <c r="A1" s="29" t="s">
        <v>118</v>
      </c>
      <c r="B1" s="71" t="s">
        <v>256</v>
      </c>
      <c r="C1" s="71"/>
      <c r="D1" s="71"/>
      <c r="E1" s="71"/>
      <c r="F1" s="11"/>
      <c r="G1" s="71" t="s">
        <v>257</v>
      </c>
      <c r="H1" s="71"/>
      <c r="I1" s="71"/>
      <c r="J1" s="71"/>
      <c r="K1" s="71"/>
    </row>
    <row r="2" spans="1:11" ht="30.6" customHeight="1" x14ac:dyDescent="0.3">
      <c r="A2" s="76" t="s">
        <v>120</v>
      </c>
      <c r="B2" s="76" t="s">
        <v>47</v>
      </c>
      <c r="C2" s="76"/>
      <c r="D2" s="76"/>
      <c r="E2" s="76"/>
      <c r="F2" s="76" t="s">
        <v>120</v>
      </c>
      <c r="G2" s="78" t="s">
        <v>47</v>
      </c>
      <c r="H2" s="79"/>
      <c r="I2" s="79"/>
      <c r="J2" s="79"/>
      <c r="K2" s="80"/>
    </row>
    <row r="3" spans="1:11" ht="28.8" x14ac:dyDescent="0.3">
      <c r="A3" s="76"/>
      <c r="B3" s="12" t="s">
        <v>43</v>
      </c>
      <c r="C3" s="13" t="s">
        <v>44</v>
      </c>
      <c r="D3" s="14" t="s">
        <v>45</v>
      </c>
      <c r="E3" s="15" t="s">
        <v>46</v>
      </c>
      <c r="F3" s="76"/>
      <c r="G3" s="12" t="s">
        <v>43</v>
      </c>
      <c r="H3" s="13" t="s">
        <v>44</v>
      </c>
      <c r="I3" s="14" t="s">
        <v>45</v>
      </c>
      <c r="J3" s="15" t="s">
        <v>46</v>
      </c>
      <c r="K3" s="20" t="s">
        <v>63</v>
      </c>
    </row>
    <row r="4" spans="1:11" x14ac:dyDescent="0.3">
      <c r="A4" s="16" t="s">
        <v>49</v>
      </c>
      <c r="B4" s="17">
        <v>7000</v>
      </c>
      <c r="C4" s="17">
        <v>5000</v>
      </c>
      <c r="D4" s="17">
        <v>3000</v>
      </c>
      <c r="E4" s="17">
        <v>3000</v>
      </c>
      <c r="F4" s="16" t="s">
        <v>49</v>
      </c>
      <c r="G4" s="17">
        <v>6500</v>
      </c>
      <c r="H4" s="17">
        <v>4500</v>
      </c>
      <c r="I4" s="17">
        <v>2500</v>
      </c>
      <c r="J4" s="17">
        <v>2500</v>
      </c>
      <c r="K4" s="17">
        <v>2000</v>
      </c>
    </row>
    <row r="5" spans="1:11" x14ac:dyDescent="0.3">
      <c r="A5" s="16" t="s">
        <v>50</v>
      </c>
      <c r="B5" s="17">
        <v>12000</v>
      </c>
      <c r="C5" s="17">
        <v>10000</v>
      </c>
      <c r="D5" s="17">
        <v>8000</v>
      </c>
      <c r="E5" s="17">
        <v>8000</v>
      </c>
      <c r="F5" s="16" t="s">
        <v>50</v>
      </c>
      <c r="G5" s="17">
        <v>11500</v>
      </c>
      <c r="H5" s="17">
        <v>9500</v>
      </c>
      <c r="I5" s="17">
        <v>7500</v>
      </c>
      <c r="J5" s="17">
        <v>7500</v>
      </c>
      <c r="K5" s="17">
        <v>7000</v>
      </c>
    </row>
    <row r="6" spans="1:11" x14ac:dyDescent="0.3">
      <c r="A6" s="16" t="s">
        <v>51</v>
      </c>
      <c r="B6" s="17">
        <v>17000</v>
      </c>
      <c r="C6" s="17">
        <v>15000</v>
      </c>
      <c r="D6" s="17">
        <v>13000</v>
      </c>
      <c r="E6" s="17">
        <v>13000</v>
      </c>
      <c r="F6" s="16" t="s">
        <v>51</v>
      </c>
      <c r="G6" s="17">
        <v>16500</v>
      </c>
      <c r="H6" s="17">
        <v>14500</v>
      </c>
      <c r="I6" s="17">
        <v>12500</v>
      </c>
      <c r="J6" s="17">
        <v>12500</v>
      </c>
      <c r="K6" s="17">
        <v>12000</v>
      </c>
    </row>
    <row r="7" spans="1:11" ht="15.6" customHeight="1" x14ac:dyDescent="0.3">
      <c r="A7" s="16" t="s">
        <v>52</v>
      </c>
      <c r="B7" s="17">
        <v>22000</v>
      </c>
      <c r="C7" s="17">
        <v>20000</v>
      </c>
      <c r="D7" s="17">
        <v>18000</v>
      </c>
      <c r="E7" s="17">
        <v>18000</v>
      </c>
      <c r="F7" s="16" t="s">
        <v>52</v>
      </c>
      <c r="G7" s="17">
        <v>21500</v>
      </c>
      <c r="H7" s="17">
        <v>19500</v>
      </c>
      <c r="I7" s="17">
        <v>17500</v>
      </c>
      <c r="J7" s="17">
        <v>17500</v>
      </c>
      <c r="K7" s="17">
        <v>17000</v>
      </c>
    </row>
    <row r="8" spans="1:11" x14ac:dyDescent="0.3">
      <c r="A8" s="16" t="s">
        <v>53</v>
      </c>
      <c r="B8" s="17">
        <v>27000</v>
      </c>
      <c r="C8" s="17">
        <v>25000</v>
      </c>
      <c r="D8" s="17">
        <v>23000</v>
      </c>
      <c r="E8" s="17">
        <v>23000</v>
      </c>
      <c r="F8" s="16" t="s">
        <v>53</v>
      </c>
      <c r="G8" s="17">
        <v>26500</v>
      </c>
      <c r="H8" s="17">
        <v>24500</v>
      </c>
      <c r="I8" s="17">
        <v>22500</v>
      </c>
      <c r="J8" s="17">
        <v>22500</v>
      </c>
      <c r="K8" s="17">
        <v>22000</v>
      </c>
    </row>
    <row r="9" spans="1:11" ht="14.4" customHeight="1" x14ac:dyDescent="0.3">
      <c r="A9" s="16" t="s">
        <v>54</v>
      </c>
      <c r="B9" s="77" t="s">
        <v>122</v>
      </c>
      <c r="C9" s="77"/>
      <c r="D9" s="77"/>
      <c r="E9" s="77"/>
      <c r="F9" s="16" t="s">
        <v>54</v>
      </c>
      <c r="G9" s="81" t="s">
        <v>122</v>
      </c>
      <c r="H9" s="82"/>
      <c r="I9" s="82"/>
      <c r="J9" s="82"/>
      <c r="K9" s="83"/>
    </row>
    <row r="10" spans="1:11" ht="53.4" x14ac:dyDescent="0.3">
      <c r="A10" s="3" t="s">
        <v>180</v>
      </c>
      <c r="B10" s="4">
        <v>1000</v>
      </c>
      <c r="C10" s="4">
        <v>1000</v>
      </c>
      <c r="D10" s="6">
        <v>1000</v>
      </c>
      <c r="E10" s="6">
        <v>1000</v>
      </c>
      <c r="F10" s="3" t="s">
        <v>180</v>
      </c>
      <c r="G10" s="4">
        <v>1000</v>
      </c>
      <c r="H10" s="4">
        <v>1000</v>
      </c>
      <c r="I10" s="6">
        <v>1000</v>
      </c>
      <c r="J10" s="6">
        <v>1000</v>
      </c>
      <c r="K10" s="21">
        <v>1000</v>
      </c>
    </row>
    <row r="11" spans="1:11" x14ac:dyDescent="0.3">
      <c r="A11" s="3" t="s">
        <v>181</v>
      </c>
      <c r="B11" s="4">
        <v>1000</v>
      </c>
      <c r="C11" s="4">
        <v>1000</v>
      </c>
      <c r="D11" s="6">
        <v>1000</v>
      </c>
      <c r="E11" s="6">
        <v>1000</v>
      </c>
      <c r="F11" s="3" t="s">
        <v>181</v>
      </c>
      <c r="G11" s="4">
        <v>1000</v>
      </c>
      <c r="H11" s="4">
        <v>1000</v>
      </c>
      <c r="I11" s="6">
        <v>1000</v>
      </c>
      <c r="J11" s="6">
        <v>1000</v>
      </c>
      <c r="K11" s="21">
        <v>1000</v>
      </c>
    </row>
    <row r="12" spans="1:11" ht="40.200000000000003" customHeight="1" x14ac:dyDescent="0.3">
      <c r="A12" s="75" t="s">
        <v>121</v>
      </c>
      <c r="B12" s="75"/>
      <c r="C12" s="75"/>
      <c r="D12" s="75"/>
      <c r="E12" s="75"/>
      <c r="F12" s="75" t="s">
        <v>121</v>
      </c>
      <c r="G12" s="75"/>
      <c r="H12" s="75"/>
      <c r="I12" s="75"/>
      <c r="J12" s="75"/>
      <c r="K12" s="75"/>
    </row>
    <row r="13" spans="1:11" x14ac:dyDescent="0.3">
      <c r="A13" s="88" t="s">
        <v>125</v>
      </c>
      <c r="B13" s="88"/>
      <c r="C13" s="88"/>
      <c r="D13" s="88"/>
      <c r="E13" s="88"/>
      <c r="F13" s="88" t="s">
        <v>125</v>
      </c>
      <c r="G13" s="88"/>
      <c r="H13" s="88"/>
      <c r="I13" s="88"/>
      <c r="J13" s="88"/>
    </row>
    <row r="14" spans="1:11" x14ac:dyDescent="0.3">
      <c r="A14" s="19"/>
      <c r="B14" s="19"/>
      <c r="C14" s="19"/>
      <c r="D14" s="19"/>
      <c r="E14" s="19"/>
    </row>
    <row r="15" spans="1:11" x14ac:dyDescent="0.3">
      <c r="A15" s="19"/>
      <c r="B15" s="19"/>
      <c r="C15" s="19"/>
      <c r="D15" s="19"/>
      <c r="E15" s="19"/>
    </row>
    <row r="16" spans="1:11" x14ac:dyDescent="0.3">
      <c r="A16" s="19"/>
      <c r="B16" s="19"/>
      <c r="C16" s="19"/>
      <c r="D16" s="19"/>
      <c r="E16" s="19"/>
    </row>
    <row r="17" spans="1:5" x14ac:dyDescent="0.3">
      <c r="A17" s="19"/>
      <c r="B17" s="19"/>
      <c r="C17" s="19"/>
      <c r="D17" s="19"/>
      <c r="E17" s="19"/>
    </row>
    <row r="18" spans="1:5" x14ac:dyDescent="0.3">
      <c r="A18" s="19"/>
      <c r="B18" s="19"/>
      <c r="C18" s="19"/>
      <c r="D18" s="19"/>
      <c r="E18" s="19"/>
    </row>
    <row r="19" spans="1:5" x14ac:dyDescent="0.3">
      <c r="C19" s="27"/>
      <c r="D19" s="27"/>
      <c r="E19" s="27"/>
    </row>
  </sheetData>
  <mergeCells count="12">
    <mergeCell ref="B1:E1"/>
    <mergeCell ref="G1:K1"/>
    <mergeCell ref="A2:A3"/>
    <mergeCell ref="B2:E2"/>
    <mergeCell ref="F2:F3"/>
    <mergeCell ref="G2:K2"/>
    <mergeCell ref="A13:E13"/>
    <mergeCell ref="F13:J13"/>
    <mergeCell ref="B9:E9"/>
    <mergeCell ref="G9:K9"/>
    <mergeCell ref="A12:E12"/>
    <mergeCell ref="F12:K12"/>
  </mergeCells>
  <hyperlinks>
    <hyperlink ref="A13:E13" location="Оглавление!R1C1" display="Вернуться в оглавление" xr:uid="{BAFBE97B-8EF1-4BA7-93A5-6400D9EB01AE}"/>
    <hyperlink ref="F13:J13" location="Оглавление!R1C1" display="Вернуться в оглавление" xr:uid="{C61D4DED-25DD-434D-A957-D0F75B2F951D}"/>
  </hyperlinks>
  <pageMargins left="0.7" right="0.7" top="0.75" bottom="0.75" header="0.3" footer="0.3"/>
  <pageSetup paperSize="9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8FE34-EF33-461C-981F-3C98168788F0}">
  <dimension ref="A1:E11"/>
  <sheetViews>
    <sheetView workbookViewId="0">
      <selection activeCell="B9" sqref="B9"/>
    </sheetView>
  </sheetViews>
  <sheetFormatPr defaultRowHeight="14.4" x14ac:dyDescent="0.3"/>
  <cols>
    <col min="1" max="1" width="70.44140625" customWidth="1"/>
    <col min="2" max="2" width="26.5546875" customWidth="1"/>
    <col min="3" max="3" width="30.5546875" customWidth="1"/>
  </cols>
  <sheetData>
    <row r="1" spans="1:5" ht="94.2" customHeight="1" x14ac:dyDescent="0.3">
      <c r="A1" s="41"/>
      <c r="B1" s="71" t="s">
        <v>216</v>
      </c>
      <c r="C1" s="71"/>
    </row>
    <row r="2" spans="1:5" s="46" customFormat="1" ht="39.6" x14ac:dyDescent="0.3">
      <c r="A2" s="1" t="s">
        <v>11</v>
      </c>
      <c r="B2" s="1" t="s">
        <v>12</v>
      </c>
      <c r="C2" s="1" t="s">
        <v>13</v>
      </c>
    </row>
    <row r="3" spans="1:5" x14ac:dyDescent="0.3">
      <c r="A3" s="50" t="s">
        <v>9</v>
      </c>
      <c r="B3" s="47" t="s">
        <v>259</v>
      </c>
      <c r="C3" s="47" t="s">
        <v>135</v>
      </c>
    </row>
    <row r="4" spans="1:5" x14ac:dyDescent="0.3">
      <c r="A4" s="50" t="s">
        <v>10</v>
      </c>
      <c r="B4" s="47" t="s">
        <v>150</v>
      </c>
      <c r="C4" s="47" t="s">
        <v>176</v>
      </c>
    </row>
    <row r="5" spans="1:5" x14ac:dyDescent="0.3">
      <c r="A5" s="50" t="s">
        <v>212</v>
      </c>
      <c r="B5" s="47" t="s">
        <v>176</v>
      </c>
      <c r="C5" s="47" t="s">
        <v>260</v>
      </c>
    </row>
    <row r="6" spans="1:5" x14ac:dyDescent="0.3">
      <c r="A6" s="50" t="s">
        <v>213</v>
      </c>
      <c r="B6" s="47" t="s">
        <v>150</v>
      </c>
      <c r="C6" s="47" t="s">
        <v>176</v>
      </c>
    </row>
    <row r="7" spans="1:5" x14ac:dyDescent="0.3">
      <c r="A7" s="50" t="s">
        <v>188</v>
      </c>
      <c r="B7" s="47" t="s">
        <v>249</v>
      </c>
      <c r="C7" s="47" t="s">
        <v>262</v>
      </c>
    </row>
    <row r="8" spans="1:5" x14ac:dyDescent="0.3">
      <c r="A8" s="50" t="s">
        <v>214</v>
      </c>
      <c r="B8" s="47" t="s">
        <v>249</v>
      </c>
      <c r="C8" s="47" t="s">
        <v>262</v>
      </c>
    </row>
    <row r="9" spans="1:5" ht="27" x14ac:dyDescent="0.3">
      <c r="A9" s="50" t="s">
        <v>217</v>
      </c>
      <c r="B9" s="47" t="s">
        <v>150</v>
      </c>
      <c r="C9" s="47" t="s">
        <v>176</v>
      </c>
    </row>
    <row r="10" spans="1:5" x14ac:dyDescent="0.3">
      <c r="A10" s="61"/>
      <c r="B10" s="49"/>
      <c r="C10" s="49"/>
    </row>
    <row r="11" spans="1:5" x14ac:dyDescent="0.3">
      <c r="A11" s="45" t="s">
        <v>125</v>
      </c>
      <c r="B11" s="45"/>
      <c r="C11" s="45"/>
      <c r="D11" s="45"/>
      <c r="E11" s="45"/>
    </row>
  </sheetData>
  <mergeCells count="1">
    <mergeCell ref="B1:C1"/>
  </mergeCells>
  <hyperlinks>
    <hyperlink ref="A11:E11" location="Оглавление!R1C1" display="Вернуться в оглавление" xr:uid="{6E9FAF99-B330-4CAE-9316-5C0AD3BCCD91}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375F3-3107-483B-9699-BC8B03227080}">
  <dimension ref="A1:I16"/>
  <sheetViews>
    <sheetView tabSelected="1" topLeftCell="B1" workbookViewId="0">
      <selection activeCell="F12" sqref="F12"/>
    </sheetView>
  </sheetViews>
  <sheetFormatPr defaultRowHeight="14.4" x14ac:dyDescent="0.3"/>
  <cols>
    <col min="1" max="1" width="70.44140625" style="9" customWidth="1"/>
    <col min="2" max="2" width="26.5546875" style="9" customWidth="1"/>
    <col min="3" max="3" width="30.5546875" style="9" customWidth="1"/>
    <col min="4" max="5" width="8.88671875" style="9"/>
    <col min="6" max="6" width="40.33203125" style="9" customWidth="1"/>
    <col min="7" max="7" width="22" style="9" customWidth="1"/>
    <col min="8" max="8" width="20.5546875" style="9" customWidth="1"/>
    <col min="9" max="9" width="16.88671875" style="9" customWidth="1"/>
    <col min="10" max="16384" width="8.88671875" style="9"/>
  </cols>
  <sheetData>
    <row r="1" spans="1:8" ht="94.2" customHeight="1" x14ac:dyDescent="0.3">
      <c r="A1" s="62"/>
      <c r="B1" s="71" t="s">
        <v>210</v>
      </c>
      <c r="C1" s="71"/>
      <c r="F1" s="62"/>
      <c r="G1" s="71" t="s">
        <v>274</v>
      </c>
      <c r="H1" s="71"/>
    </row>
    <row r="2" spans="1:8" s="63" customFormat="1" ht="39.6" customHeight="1" x14ac:dyDescent="0.3">
      <c r="A2" s="1" t="s">
        <v>11</v>
      </c>
      <c r="B2" s="1" t="s">
        <v>12</v>
      </c>
      <c r="C2" s="1" t="s">
        <v>13</v>
      </c>
      <c r="F2" s="1" t="s">
        <v>11</v>
      </c>
      <c r="G2" s="1" t="s">
        <v>275</v>
      </c>
      <c r="H2" s="1" t="s">
        <v>276</v>
      </c>
    </row>
    <row r="3" spans="1:8" ht="28.8" x14ac:dyDescent="0.3">
      <c r="A3" s="50" t="s">
        <v>219</v>
      </c>
      <c r="B3" s="47" t="s">
        <v>267</v>
      </c>
      <c r="C3" s="47" t="s">
        <v>268</v>
      </c>
      <c r="F3" s="93" t="s">
        <v>282</v>
      </c>
      <c r="G3" s="92" t="s">
        <v>277</v>
      </c>
      <c r="H3" s="92" t="s">
        <v>279</v>
      </c>
    </row>
    <row r="4" spans="1:8" x14ac:dyDescent="0.3">
      <c r="A4" s="16" t="s">
        <v>174</v>
      </c>
      <c r="B4" s="64" t="s">
        <v>263</v>
      </c>
      <c r="C4" s="64" t="s">
        <v>265</v>
      </c>
      <c r="D4"/>
      <c r="E4"/>
      <c r="F4" s="93" t="s">
        <v>278</v>
      </c>
      <c r="G4" s="92" t="s">
        <v>281</v>
      </c>
      <c r="H4" s="92" t="s">
        <v>280</v>
      </c>
    </row>
    <row r="5" spans="1:8" x14ac:dyDescent="0.3">
      <c r="A5" s="50" t="s">
        <v>220</v>
      </c>
      <c r="B5" s="64" t="s">
        <v>264</v>
      </c>
      <c r="C5" s="64" t="s">
        <v>266</v>
      </c>
    </row>
    <row r="6" spans="1:8" ht="27" customHeight="1" x14ac:dyDescent="0.3">
      <c r="A6" s="50" t="s">
        <v>283</v>
      </c>
      <c r="B6" s="47" t="s">
        <v>267</v>
      </c>
      <c r="C6" s="47" t="s">
        <v>268</v>
      </c>
      <c r="F6" s="94" t="s">
        <v>284</v>
      </c>
      <c r="G6" s="94"/>
      <c r="H6" s="94"/>
    </row>
    <row r="7" spans="1:8" x14ac:dyDescent="0.3">
      <c r="A7" s="50" t="s">
        <v>221</v>
      </c>
      <c r="B7" s="47" t="s">
        <v>269</v>
      </c>
      <c r="C7" s="47" t="s">
        <v>162</v>
      </c>
      <c r="F7" s="94"/>
      <c r="G7" s="94"/>
      <c r="H7" s="94"/>
    </row>
    <row r="8" spans="1:8" x14ac:dyDescent="0.3">
      <c r="A8" s="50" t="s">
        <v>209</v>
      </c>
      <c r="B8" s="47" t="s">
        <v>222</v>
      </c>
      <c r="C8" s="47" t="s">
        <v>143</v>
      </c>
      <c r="F8" s="94"/>
      <c r="G8" s="94"/>
      <c r="H8" s="94"/>
    </row>
    <row r="9" spans="1:8" ht="27" x14ac:dyDescent="0.3">
      <c r="A9" s="50" t="s">
        <v>223</v>
      </c>
      <c r="B9" s="47" t="s">
        <v>224</v>
      </c>
      <c r="C9" s="47" t="s">
        <v>270</v>
      </c>
      <c r="F9" s="94"/>
      <c r="G9" s="94"/>
      <c r="H9" s="94"/>
    </row>
    <row r="10" spans="1:8" x14ac:dyDescent="0.3">
      <c r="A10" s="50" t="s">
        <v>226</v>
      </c>
      <c r="B10" s="47" t="s">
        <v>267</v>
      </c>
      <c r="C10" s="47" t="s">
        <v>268</v>
      </c>
    </row>
    <row r="11" spans="1:8" x14ac:dyDescent="0.3">
      <c r="A11" s="50" t="s">
        <v>147</v>
      </c>
      <c r="B11" s="47" t="s">
        <v>171</v>
      </c>
      <c r="C11" s="47" t="s">
        <v>242</v>
      </c>
    </row>
    <row r="13" spans="1:8" x14ac:dyDescent="0.3">
      <c r="A13" s="54"/>
      <c r="B13" s="49"/>
      <c r="C13" s="49"/>
    </row>
    <row r="14" spans="1:8" ht="27" customHeight="1" x14ac:dyDescent="0.3">
      <c r="A14" s="91" t="s">
        <v>218</v>
      </c>
      <c r="B14" s="91"/>
      <c r="C14" s="91"/>
    </row>
    <row r="16" spans="1:8" x14ac:dyDescent="0.3">
      <c r="A16" s="45" t="s">
        <v>125</v>
      </c>
      <c r="B16" s="45"/>
      <c r="C16" s="45"/>
    </row>
  </sheetData>
  <mergeCells count="4">
    <mergeCell ref="A14:C14"/>
    <mergeCell ref="B1:C1"/>
    <mergeCell ref="G1:H1"/>
    <mergeCell ref="F6:H9"/>
  </mergeCells>
  <hyperlinks>
    <hyperlink ref="A16" location="Оглавление!R1C1" display="Вернуться в оглавление" xr:uid="{24A54F67-AD3F-4EF8-85E8-17A8B647BAA6}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D6CE8-1970-467E-B789-36314A8D9A0B}">
  <dimension ref="A1:E7"/>
  <sheetViews>
    <sheetView workbookViewId="0">
      <selection activeCell="B8" sqref="B8"/>
    </sheetView>
  </sheetViews>
  <sheetFormatPr defaultRowHeight="14.4" x14ac:dyDescent="0.3"/>
  <cols>
    <col min="1" max="1" width="70.44140625" style="9" customWidth="1"/>
    <col min="2" max="2" width="26.5546875" style="9" customWidth="1"/>
    <col min="3" max="3" width="30.5546875" style="9" customWidth="1"/>
    <col min="4" max="16384" width="8.88671875" style="9"/>
  </cols>
  <sheetData>
    <row r="1" spans="1:5" ht="94.2" customHeight="1" x14ac:dyDescent="0.3">
      <c r="A1" s="62"/>
      <c r="B1" s="71" t="s">
        <v>227</v>
      </c>
      <c r="C1" s="71"/>
    </row>
    <row r="2" spans="1:5" s="63" customFormat="1" ht="39.6" x14ac:dyDescent="0.3">
      <c r="A2" s="1" t="s">
        <v>11</v>
      </c>
      <c r="B2" s="1" t="s">
        <v>12</v>
      </c>
      <c r="C2" s="1" t="s">
        <v>13</v>
      </c>
    </row>
    <row r="3" spans="1:5" x14ac:dyDescent="0.3">
      <c r="A3" s="50" t="s">
        <v>228</v>
      </c>
      <c r="B3" s="64" t="s">
        <v>249</v>
      </c>
      <c r="C3" s="64" t="s">
        <v>262</v>
      </c>
    </row>
    <row r="4" spans="1:5" x14ac:dyDescent="0.3">
      <c r="A4" s="16" t="s">
        <v>230</v>
      </c>
      <c r="B4" s="64" t="s">
        <v>249</v>
      </c>
      <c r="C4" s="64" t="s">
        <v>262</v>
      </c>
      <c r="D4"/>
      <c r="E4"/>
    </row>
    <row r="5" spans="1:5" x14ac:dyDescent="0.3">
      <c r="A5" s="50" t="s">
        <v>229</v>
      </c>
      <c r="B5" s="64" t="s">
        <v>249</v>
      </c>
      <c r="C5" s="64" t="s">
        <v>262</v>
      </c>
    </row>
    <row r="7" spans="1:5" x14ac:dyDescent="0.3">
      <c r="A7" s="45" t="s">
        <v>125</v>
      </c>
      <c r="B7" s="45"/>
      <c r="C7" s="45"/>
    </row>
  </sheetData>
  <mergeCells count="1">
    <mergeCell ref="B1:C1"/>
  </mergeCells>
  <hyperlinks>
    <hyperlink ref="A7" location="Оглавление!R1C1" display="Вернуться в оглавление" xr:uid="{EC79EE93-DD04-4F23-AF48-B99BB9ABDC4A}"/>
  </hyperlink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BC8D6-434E-433E-B0CB-7EAA0004BA3A}">
  <dimension ref="A1:E9"/>
  <sheetViews>
    <sheetView workbookViewId="0">
      <selection activeCell="A9" sqref="A9:E9"/>
    </sheetView>
  </sheetViews>
  <sheetFormatPr defaultRowHeight="14.4" x14ac:dyDescent="0.3"/>
  <cols>
    <col min="1" max="1" width="70.44140625" customWidth="1"/>
    <col min="2" max="2" width="26.5546875" customWidth="1"/>
    <col min="3" max="3" width="30.5546875" customWidth="1"/>
  </cols>
  <sheetData>
    <row r="1" spans="1:5" ht="94.2" customHeight="1" x14ac:dyDescent="0.3">
      <c r="A1" s="41"/>
      <c r="B1" s="71" t="s">
        <v>231</v>
      </c>
      <c r="C1" s="71"/>
    </row>
    <row r="2" spans="1:5" s="46" customFormat="1" ht="39.6" x14ac:dyDescent="0.3">
      <c r="A2" s="1" t="s">
        <v>11</v>
      </c>
      <c r="B2" s="1" t="s">
        <v>12</v>
      </c>
      <c r="C2" s="1" t="s">
        <v>13</v>
      </c>
    </row>
    <row r="3" spans="1:5" ht="26.4" x14ac:dyDescent="0.3">
      <c r="A3" s="51" t="s">
        <v>178</v>
      </c>
      <c r="B3" s="47" t="s">
        <v>184</v>
      </c>
      <c r="C3" s="47" t="s">
        <v>242</v>
      </c>
    </row>
    <row r="4" spans="1:5" x14ac:dyDescent="0.3">
      <c r="A4" s="51" t="s">
        <v>183</v>
      </c>
      <c r="B4" s="47" t="s">
        <v>242</v>
      </c>
      <c r="C4" s="47" t="s">
        <v>202</v>
      </c>
    </row>
    <row r="5" spans="1:5" ht="26.4" x14ac:dyDescent="0.3">
      <c r="A5" s="51" t="s">
        <v>185</v>
      </c>
      <c r="B5" s="47" t="s">
        <v>243</v>
      </c>
      <c r="C5" s="47" t="s">
        <v>246</v>
      </c>
    </row>
    <row r="6" spans="1:5" ht="26.4" x14ac:dyDescent="0.3">
      <c r="A6" s="51" t="s">
        <v>186</v>
      </c>
      <c r="B6" s="47" t="s">
        <v>244</v>
      </c>
      <c r="C6" s="47" t="s">
        <v>247</v>
      </c>
    </row>
    <row r="7" spans="1:5" ht="26.4" x14ac:dyDescent="0.3">
      <c r="A7" s="51" t="s">
        <v>187</v>
      </c>
      <c r="B7" s="47" t="s">
        <v>245</v>
      </c>
      <c r="C7" s="47" t="s">
        <v>248</v>
      </c>
    </row>
    <row r="9" spans="1:5" x14ac:dyDescent="0.3">
      <c r="A9" s="88" t="s">
        <v>125</v>
      </c>
      <c r="B9" s="88"/>
      <c r="C9" s="88"/>
      <c r="D9" s="88"/>
      <c r="E9" s="88"/>
    </row>
  </sheetData>
  <mergeCells count="2">
    <mergeCell ref="B1:C1"/>
    <mergeCell ref="A9:E9"/>
  </mergeCells>
  <hyperlinks>
    <hyperlink ref="A9:E9" location="Оглавление!R1C1" display="Вернуться в оглавление" xr:uid="{7DD15575-E7AE-44E5-9576-9DA09C439609}"/>
  </hyperlink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7FF60-C0A9-4F36-89BE-678DAA2EB213}">
  <dimension ref="A1:E13"/>
  <sheetViews>
    <sheetView workbookViewId="0">
      <selection activeCell="A8" sqref="A8"/>
    </sheetView>
  </sheetViews>
  <sheetFormatPr defaultRowHeight="14.4" x14ac:dyDescent="0.3"/>
  <cols>
    <col min="1" max="1" width="70.44140625" customWidth="1"/>
    <col min="2" max="2" width="26.5546875" customWidth="1"/>
    <col min="3" max="3" width="30.5546875" customWidth="1"/>
  </cols>
  <sheetData>
    <row r="1" spans="1:5" ht="94.2" customHeight="1" x14ac:dyDescent="0.3">
      <c r="A1" s="41"/>
      <c r="B1" s="71" t="s">
        <v>232</v>
      </c>
      <c r="C1" s="71"/>
    </row>
    <row r="2" spans="1:5" s="46" customFormat="1" ht="39.6" x14ac:dyDescent="0.3">
      <c r="A2" s="1" t="s">
        <v>11</v>
      </c>
      <c r="B2" s="1" t="s">
        <v>12</v>
      </c>
      <c r="C2" s="1" t="s">
        <v>13</v>
      </c>
    </row>
    <row r="3" spans="1:5" x14ac:dyDescent="0.3">
      <c r="A3" s="51" t="s">
        <v>233</v>
      </c>
      <c r="B3" s="47" t="s">
        <v>249</v>
      </c>
      <c r="C3" s="47" t="s">
        <v>262</v>
      </c>
    </row>
    <row r="4" spans="1:5" x14ac:dyDescent="0.3">
      <c r="A4" s="51" t="s">
        <v>234</v>
      </c>
      <c r="B4" s="47" t="s">
        <v>249</v>
      </c>
      <c r="C4" s="47" t="s">
        <v>262</v>
      </c>
    </row>
    <row r="5" spans="1:5" x14ac:dyDescent="0.3">
      <c r="A5" s="51" t="s">
        <v>235</v>
      </c>
      <c r="B5" s="47" t="s">
        <v>249</v>
      </c>
      <c r="C5" s="47" t="s">
        <v>262</v>
      </c>
    </row>
    <row r="6" spans="1:5" x14ac:dyDescent="0.3">
      <c r="A6" s="51" t="s">
        <v>250</v>
      </c>
      <c r="B6" s="47" t="s">
        <v>249</v>
      </c>
      <c r="C6" s="47" t="s">
        <v>262</v>
      </c>
    </row>
    <row r="7" spans="1:5" x14ac:dyDescent="0.3">
      <c r="A7" s="51" t="s">
        <v>251</v>
      </c>
      <c r="B7" s="47" t="s">
        <v>261</v>
      </c>
      <c r="C7" s="47" t="s">
        <v>249</v>
      </c>
    </row>
    <row r="8" spans="1:5" x14ac:dyDescent="0.3">
      <c r="A8" s="51" t="s">
        <v>271</v>
      </c>
      <c r="B8" s="47" t="s">
        <v>272</v>
      </c>
      <c r="C8" s="47" t="s">
        <v>273</v>
      </c>
    </row>
    <row r="9" spans="1:5" x14ac:dyDescent="0.3">
      <c r="A9" s="51" t="s">
        <v>253</v>
      </c>
      <c r="B9" s="47" t="s">
        <v>249</v>
      </c>
      <c r="C9" s="47" t="s">
        <v>262</v>
      </c>
    </row>
    <row r="10" spans="1:5" x14ac:dyDescent="0.3">
      <c r="A10" s="51" t="s">
        <v>254</v>
      </c>
      <c r="B10" s="47" t="s">
        <v>261</v>
      </c>
      <c r="C10" s="47" t="s">
        <v>249</v>
      </c>
    </row>
    <row r="11" spans="1:5" x14ac:dyDescent="0.3">
      <c r="A11" s="51" t="s">
        <v>255</v>
      </c>
      <c r="B11" s="47" t="s">
        <v>261</v>
      </c>
      <c r="C11" s="47" t="s">
        <v>249</v>
      </c>
    </row>
    <row r="12" spans="1:5" x14ac:dyDescent="0.3">
      <c r="A12" s="54"/>
      <c r="B12" s="49"/>
      <c r="C12" s="49"/>
    </row>
    <row r="13" spans="1:5" x14ac:dyDescent="0.3">
      <c r="A13" s="88" t="s">
        <v>125</v>
      </c>
      <c r="B13" s="88"/>
      <c r="C13" s="88"/>
      <c r="D13" s="88"/>
      <c r="E13" s="88"/>
    </row>
  </sheetData>
  <mergeCells count="2">
    <mergeCell ref="B1:C1"/>
    <mergeCell ref="A13:E13"/>
  </mergeCells>
  <phoneticPr fontId="16" type="noConversion"/>
  <hyperlinks>
    <hyperlink ref="A13:E13" location="Оглавление!R1C1" display="Вернуться в оглавление" xr:uid="{7B51DEEE-3116-49D8-A280-3BBEC90312FC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Оглавление</vt:lpstr>
      <vt:lpstr>Консультации</vt:lpstr>
      <vt:lpstr>Бухгалтерское сопровождение</vt:lpstr>
      <vt:lpstr>Надбавки к базовой цене</vt:lpstr>
      <vt:lpstr>Нулевая отчетность</vt:lpstr>
      <vt:lpstr>Экспресс-Анализ</vt:lpstr>
      <vt:lpstr>Разовое бух.обслуживание</vt:lpstr>
      <vt:lpstr>Восстановление учета</vt:lpstr>
      <vt:lpstr>Постановка БУ и НУ</vt:lpstr>
      <vt:lpstr>Кадровый учет</vt:lpstr>
      <vt:lpstr>Управленческий учет</vt:lpstr>
      <vt:lpstr>Юридические услуги</vt:lpstr>
      <vt:lpstr>1С Автоматизация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Капралова</dc:creator>
  <cp:lastModifiedBy>Светлана Капралова</cp:lastModifiedBy>
  <cp:lastPrinted>2019-05-30T09:45:59Z</cp:lastPrinted>
  <dcterms:created xsi:type="dcterms:W3CDTF">2019-05-09T19:57:21Z</dcterms:created>
  <dcterms:modified xsi:type="dcterms:W3CDTF">2022-11-18T10:44:10Z</dcterms:modified>
</cp:coreProperties>
</file>